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Ост КИ филиалы\"/>
    </mc:Choice>
  </mc:AlternateContent>
  <xr:revisionPtr revIDLastSave="0" documentId="13_ncr:1_{90A82EF6-82AC-425E-A8DB-06C2C67471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6" i="1"/>
  <c r="U5" i="1"/>
  <c r="AL5" i="1" l="1"/>
  <c r="S67" i="1"/>
  <c r="T67" i="1" s="1"/>
  <c r="AK67" i="1" s="1"/>
  <c r="S38" i="1"/>
  <c r="T38" i="1" s="1"/>
  <c r="AK38" i="1" s="1"/>
  <c r="S7" i="1"/>
  <c r="T7" i="1" s="1"/>
  <c r="AK7" i="1" s="1"/>
  <c r="S9" i="1"/>
  <c r="T9" i="1" s="1"/>
  <c r="AK9" i="1" s="1"/>
  <c r="S17" i="1"/>
  <c r="T17" i="1" s="1"/>
  <c r="AK17" i="1" s="1"/>
  <c r="S20" i="1"/>
  <c r="T20" i="1" s="1"/>
  <c r="AK20" i="1" s="1"/>
  <c r="S24" i="1"/>
  <c r="T24" i="1" s="1"/>
  <c r="AK24" i="1" s="1"/>
  <c r="S28" i="1"/>
  <c r="T28" i="1" s="1"/>
  <c r="AK28" i="1" s="1"/>
  <c r="S31" i="1"/>
  <c r="T31" i="1" s="1"/>
  <c r="AK31" i="1" s="1"/>
  <c r="S34" i="1"/>
  <c r="T34" i="1" s="1"/>
  <c r="AK34" i="1" s="1"/>
  <c r="S36" i="1"/>
  <c r="T36" i="1" s="1"/>
  <c r="AK36" i="1" s="1"/>
  <c r="S40" i="1"/>
  <c r="T40" i="1" s="1"/>
  <c r="AK40" i="1" s="1"/>
  <c r="S44" i="1"/>
  <c r="T44" i="1" s="1"/>
  <c r="AK44" i="1" s="1"/>
  <c r="S47" i="1"/>
  <c r="T47" i="1" s="1"/>
  <c r="AK47" i="1" s="1"/>
  <c r="S49" i="1"/>
  <c r="T49" i="1" s="1"/>
  <c r="AK49" i="1" s="1"/>
  <c r="S52" i="1"/>
  <c r="T52" i="1" s="1"/>
  <c r="AK52" i="1" s="1"/>
  <c r="S54" i="1"/>
  <c r="T54" i="1" s="1"/>
  <c r="AK54" i="1" s="1"/>
  <c r="S55" i="1"/>
  <c r="T55" i="1" s="1"/>
  <c r="AK55" i="1" s="1"/>
  <c r="S56" i="1"/>
  <c r="T56" i="1" s="1"/>
  <c r="AK56" i="1" s="1"/>
  <c r="S57" i="1"/>
  <c r="T57" i="1" s="1"/>
  <c r="AK57" i="1" s="1"/>
  <c r="S59" i="1"/>
  <c r="T59" i="1" s="1"/>
  <c r="AK59" i="1" s="1"/>
  <c r="S62" i="1"/>
  <c r="T62" i="1" s="1"/>
  <c r="AK62" i="1" s="1"/>
  <c r="S65" i="1"/>
  <c r="T65" i="1" s="1"/>
  <c r="AK65" i="1" s="1"/>
  <c r="S70" i="1"/>
  <c r="T70" i="1" s="1"/>
  <c r="AK70" i="1" s="1"/>
  <c r="S75" i="1"/>
  <c r="T75" i="1" s="1"/>
  <c r="AK75" i="1" s="1"/>
  <c r="S77" i="1"/>
  <c r="T77" i="1" s="1"/>
  <c r="AK77" i="1" s="1"/>
  <c r="S79" i="1"/>
  <c r="T79" i="1" s="1"/>
  <c r="AK79" i="1" s="1"/>
  <c r="S80" i="1"/>
  <c r="T80" i="1" s="1"/>
  <c r="AK80" i="1" s="1"/>
  <c r="S81" i="1"/>
  <c r="T81" i="1" s="1"/>
  <c r="AK81" i="1" s="1"/>
  <c r="S82" i="1"/>
  <c r="T82" i="1" s="1"/>
  <c r="AK82" i="1" s="1"/>
  <c r="S83" i="1"/>
  <c r="T83" i="1" s="1"/>
  <c r="AK83" i="1" s="1"/>
  <c r="S87" i="1"/>
  <c r="T87" i="1" s="1"/>
  <c r="AK87" i="1" s="1"/>
  <c r="S88" i="1"/>
  <c r="T88" i="1" s="1"/>
  <c r="AK88" i="1" s="1"/>
  <c r="S89" i="1"/>
  <c r="T89" i="1" s="1"/>
  <c r="AK89" i="1" s="1"/>
  <c r="S90" i="1"/>
  <c r="T90" i="1" s="1"/>
  <c r="AK90" i="1" s="1"/>
  <c r="S91" i="1"/>
  <c r="T91" i="1" s="1"/>
  <c r="AK91" i="1" s="1"/>
  <c r="S93" i="1"/>
  <c r="T93" i="1" s="1"/>
  <c r="AK93" i="1" s="1"/>
  <c r="S96" i="1"/>
  <c r="T96" i="1" s="1"/>
  <c r="AK96" i="1" s="1"/>
  <c r="S98" i="1"/>
  <c r="T98" i="1" s="1"/>
  <c r="AK98" i="1" s="1"/>
  <c r="S99" i="1"/>
  <c r="T99" i="1" s="1"/>
  <c r="AK99" i="1" s="1"/>
  <c r="S100" i="1"/>
  <c r="T100" i="1" s="1"/>
  <c r="AK100" i="1" s="1"/>
  <c r="Q100" i="1" l="1"/>
  <c r="L100" i="1"/>
  <c r="Q99" i="1"/>
  <c r="L99" i="1"/>
  <c r="Q98" i="1"/>
  <c r="X98" i="1" s="1"/>
  <c r="L98" i="1"/>
  <c r="Q97" i="1"/>
  <c r="L97" i="1"/>
  <c r="Q96" i="1"/>
  <c r="X96" i="1" s="1"/>
  <c r="L96" i="1"/>
  <c r="Q95" i="1"/>
  <c r="R95" i="1" s="1"/>
  <c r="S95" i="1" s="1"/>
  <c r="T95" i="1" s="1"/>
  <c r="AK95" i="1" s="1"/>
  <c r="L95" i="1"/>
  <c r="Q94" i="1"/>
  <c r="L94" i="1"/>
  <c r="Q93" i="1"/>
  <c r="X93" i="1" s="1"/>
  <c r="L93" i="1"/>
  <c r="Q92" i="1"/>
  <c r="L92" i="1"/>
  <c r="Q91" i="1"/>
  <c r="X91" i="1" s="1"/>
  <c r="L91" i="1"/>
  <c r="Q90" i="1"/>
  <c r="L90" i="1"/>
  <c r="Q89" i="1"/>
  <c r="X89" i="1" s="1"/>
  <c r="L89" i="1"/>
  <c r="Q88" i="1"/>
  <c r="L88" i="1"/>
  <c r="Q87" i="1"/>
  <c r="X87" i="1" s="1"/>
  <c r="L87" i="1"/>
  <c r="Q86" i="1"/>
  <c r="L86" i="1"/>
  <c r="Q85" i="1"/>
  <c r="R85" i="1" s="1"/>
  <c r="S85" i="1" s="1"/>
  <c r="T85" i="1" s="1"/>
  <c r="AK85" i="1" s="1"/>
  <c r="L85" i="1"/>
  <c r="Q84" i="1"/>
  <c r="L84" i="1"/>
  <c r="Q83" i="1"/>
  <c r="L83" i="1"/>
  <c r="Q82" i="1"/>
  <c r="L82" i="1"/>
  <c r="F82" i="1"/>
  <c r="X82" i="1" s="1"/>
  <c r="Q81" i="1"/>
  <c r="L81" i="1"/>
  <c r="Q80" i="1"/>
  <c r="Y80" i="1" s="1"/>
  <c r="L80" i="1"/>
  <c r="Q79" i="1"/>
  <c r="X79" i="1" s="1"/>
  <c r="L79" i="1"/>
  <c r="Q78" i="1"/>
  <c r="Y78" i="1" s="1"/>
  <c r="L78" i="1"/>
  <c r="Q77" i="1"/>
  <c r="X77" i="1" s="1"/>
  <c r="L77" i="1"/>
  <c r="Q76" i="1"/>
  <c r="L76" i="1"/>
  <c r="Q75" i="1"/>
  <c r="X75" i="1" s="1"/>
  <c r="L75" i="1"/>
  <c r="Q74" i="1"/>
  <c r="Y74" i="1" s="1"/>
  <c r="L74" i="1"/>
  <c r="Q73" i="1"/>
  <c r="L73" i="1"/>
  <c r="Q72" i="1"/>
  <c r="L72" i="1"/>
  <c r="Q71" i="1"/>
  <c r="R71" i="1" s="1"/>
  <c r="S71" i="1" s="1"/>
  <c r="T71" i="1" s="1"/>
  <c r="AK71" i="1" s="1"/>
  <c r="L71" i="1"/>
  <c r="Q70" i="1"/>
  <c r="Y70" i="1" s="1"/>
  <c r="L70" i="1"/>
  <c r="Q69" i="1"/>
  <c r="L69" i="1"/>
  <c r="F68" i="1"/>
  <c r="E68" i="1"/>
  <c r="Q68" i="1" s="1"/>
  <c r="F67" i="1"/>
  <c r="E67" i="1"/>
  <c r="L67" i="1" s="1"/>
  <c r="Q66" i="1"/>
  <c r="Y66" i="1" s="1"/>
  <c r="L66" i="1"/>
  <c r="Q65" i="1"/>
  <c r="X65" i="1" s="1"/>
  <c r="L65" i="1"/>
  <c r="Q64" i="1"/>
  <c r="Y64" i="1" s="1"/>
  <c r="L64" i="1"/>
  <c r="Q63" i="1"/>
  <c r="R63" i="1" s="1"/>
  <c r="S63" i="1" s="1"/>
  <c r="T63" i="1" s="1"/>
  <c r="AK63" i="1" s="1"/>
  <c r="L63" i="1"/>
  <c r="Q62" i="1"/>
  <c r="Y62" i="1" s="1"/>
  <c r="L62" i="1"/>
  <c r="Q61" i="1"/>
  <c r="L61" i="1"/>
  <c r="Q60" i="1"/>
  <c r="Y60" i="1" s="1"/>
  <c r="L60" i="1"/>
  <c r="Q59" i="1"/>
  <c r="X59" i="1" s="1"/>
  <c r="L59" i="1"/>
  <c r="Q58" i="1"/>
  <c r="Y58" i="1" s="1"/>
  <c r="L58" i="1"/>
  <c r="Q57" i="1"/>
  <c r="X57" i="1" s="1"/>
  <c r="L57" i="1"/>
  <c r="Q56" i="1"/>
  <c r="Y56" i="1" s="1"/>
  <c r="L56" i="1"/>
  <c r="Q55" i="1"/>
  <c r="X55" i="1" s="1"/>
  <c r="L55" i="1"/>
  <c r="Q54" i="1"/>
  <c r="Y54" i="1" s="1"/>
  <c r="L54" i="1"/>
  <c r="Q53" i="1"/>
  <c r="L53" i="1"/>
  <c r="Q52" i="1"/>
  <c r="Y52" i="1" s="1"/>
  <c r="L52" i="1"/>
  <c r="Q51" i="1"/>
  <c r="L51" i="1"/>
  <c r="Q50" i="1"/>
  <c r="Y50" i="1" s="1"/>
  <c r="L50" i="1"/>
  <c r="Q49" i="1"/>
  <c r="X49" i="1" s="1"/>
  <c r="L49" i="1"/>
  <c r="Q48" i="1"/>
  <c r="Y48" i="1" s="1"/>
  <c r="L48" i="1"/>
  <c r="Q47" i="1"/>
  <c r="X47" i="1" s="1"/>
  <c r="L47" i="1"/>
  <c r="Q46" i="1"/>
  <c r="Y46" i="1" s="1"/>
  <c r="L46" i="1"/>
  <c r="Q45" i="1"/>
  <c r="R45" i="1" s="1"/>
  <c r="S45" i="1" s="1"/>
  <c r="T45" i="1" s="1"/>
  <c r="AK45" i="1" s="1"/>
  <c r="L45" i="1"/>
  <c r="Q44" i="1"/>
  <c r="Y44" i="1" s="1"/>
  <c r="L44" i="1"/>
  <c r="Q43" i="1"/>
  <c r="L43" i="1"/>
  <c r="Q42" i="1"/>
  <c r="Y42" i="1" s="1"/>
  <c r="L42" i="1"/>
  <c r="Q41" i="1"/>
  <c r="L41" i="1"/>
  <c r="Q40" i="1"/>
  <c r="Y40" i="1" s="1"/>
  <c r="L40" i="1"/>
  <c r="Q39" i="1"/>
  <c r="L39" i="1"/>
  <c r="Q38" i="1"/>
  <c r="Y38" i="1" s="1"/>
  <c r="L38" i="1"/>
  <c r="Q37" i="1"/>
  <c r="L37" i="1"/>
  <c r="Q36" i="1"/>
  <c r="Y36" i="1" s="1"/>
  <c r="L36" i="1"/>
  <c r="Q35" i="1"/>
  <c r="L35" i="1"/>
  <c r="Q34" i="1"/>
  <c r="X34" i="1" s="1"/>
  <c r="L34" i="1"/>
  <c r="Q33" i="1"/>
  <c r="Y33" i="1" s="1"/>
  <c r="L33" i="1"/>
  <c r="Q32" i="1"/>
  <c r="L32" i="1"/>
  <c r="Q31" i="1"/>
  <c r="L31" i="1"/>
  <c r="Q30" i="1"/>
  <c r="L30" i="1"/>
  <c r="Q29" i="1"/>
  <c r="Y29" i="1" s="1"/>
  <c r="L29" i="1"/>
  <c r="Q28" i="1"/>
  <c r="X28" i="1" s="1"/>
  <c r="L28" i="1"/>
  <c r="Q27" i="1"/>
  <c r="Y27" i="1" s="1"/>
  <c r="L27" i="1"/>
  <c r="Q26" i="1"/>
  <c r="R26" i="1" s="1"/>
  <c r="S26" i="1" s="1"/>
  <c r="L26" i="1"/>
  <c r="Q25" i="1"/>
  <c r="Y25" i="1" s="1"/>
  <c r="L25" i="1"/>
  <c r="Q24" i="1"/>
  <c r="X24" i="1" s="1"/>
  <c r="L24" i="1"/>
  <c r="Q23" i="1"/>
  <c r="Y23" i="1" s="1"/>
  <c r="L23" i="1"/>
  <c r="Q22" i="1"/>
  <c r="L22" i="1"/>
  <c r="Q21" i="1"/>
  <c r="Y21" i="1" s="1"/>
  <c r="L21" i="1"/>
  <c r="Q20" i="1"/>
  <c r="X20" i="1" s="1"/>
  <c r="L20" i="1"/>
  <c r="Q19" i="1"/>
  <c r="Y19" i="1" s="1"/>
  <c r="L19" i="1"/>
  <c r="Q18" i="1"/>
  <c r="L18" i="1"/>
  <c r="Q17" i="1"/>
  <c r="L17" i="1"/>
  <c r="Q16" i="1"/>
  <c r="L16" i="1"/>
  <c r="Q15" i="1"/>
  <c r="Y15" i="1" s="1"/>
  <c r="L15" i="1"/>
  <c r="Q14" i="1"/>
  <c r="L14" i="1"/>
  <c r="Q13" i="1"/>
  <c r="Y13" i="1" s="1"/>
  <c r="L13" i="1"/>
  <c r="Q12" i="1"/>
  <c r="L12" i="1"/>
  <c r="Q11" i="1"/>
  <c r="Y11" i="1" s="1"/>
  <c r="L11" i="1"/>
  <c r="Q10" i="1"/>
  <c r="L10" i="1"/>
  <c r="Q9" i="1"/>
  <c r="L9" i="1"/>
  <c r="Q8" i="1"/>
  <c r="L8" i="1"/>
  <c r="Q7" i="1"/>
  <c r="L7" i="1"/>
  <c r="Q6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X26" i="1" l="1"/>
  <c r="T26" i="1"/>
  <c r="AK26" i="1" s="1"/>
  <c r="Y83" i="1"/>
  <c r="X83" i="1"/>
  <c r="X85" i="1"/>
  <c r="Y88" i="1"/>
  <c r="X88" i="1"/>
  <c r="Y90" i="1"/>
  <c r="X90" i="1"/>
  <c r="X95" i="1"/>
  <c r="Y99" i="1"/>
  <c r="X99" i="1"/>
  <c r="Y100" i="1"/>
  <c r="X100" i="1"/>
  <c r="Y7" i="1"/>
  <c r="X7" i="1"/>
  <c r="Y9" i="1"/>
  <c r="X9" i="1"/>
  <c r="Y17" i="1"/>
  <c r="X17" i="1"/>
  <c r="Y31" i="1"/>
  <c r="X31" i="1"/>
  <c r="X45" i="1"/>
  <c r="X63" i="1"/>
  <c r="X71" i="1"/>
  <c r="Y81" i="1"/>
  <c r="X81" i="1"/>
  <c r="X36" i="1"/>
  <c r="X40" i="1"/>
  <c r="X44" i="1"/>
  <c r="X52" i="1"/>
  <c r="X54" i="1"/>
  <c r="X56" i="1"/>
  <c r="X62" i="1"/>
  <c r="X70" i="1"/>
  <c r="X80" i="1"/>
  <c r="R38" i="1"/>
  <c r="R50" i="1"/>
  <c r="S50" i="1" s="1"/>
  <c r="T50" i="1" s="1"/>
  <c r="AK50" i="1" s="1"/>
  <c r="R33" i="1"/>
  <c r="S33" i="1" s="1"/>
  <c r="T33" i="1" s="1"/>
  <c r="AK33" i="1" s="1"/>
  <c r="R97" i="1"/>
  <c r="S97" i="1" s="1"/>
  <c r="T97" i="1" s="1"/>
  <c r="AK97" i="1" s="1"/>
  <c r="R25" i="1"/>
  <c r="S25" i="1" s="1"/>
  <c r="T25" i="1" s="1"/>
  <c r="AK25" i="1" s="1"/>
  <c r="R13" i="1"/>
  <c r="S13" i="1" s="1"/>
  <c r="T13" i="1" s="1"/>
  <c r="AK13" i="1" s="1"/>
  <c r="R29" i="1"/>
  <c r="S29" i="1" s="1"/>
  <c r="T29" i="1" s="1"/>
  <c r="AK29" i="1" s="1"/>
  <c r="R21" i="1"/>
  <c r="S21" i="1" s="1"/>
  <c r="T21" i="1" s="1"/>
  <c r="AK21" i="1" s="1"/>
  <c r="R58" i="1"/>
  <c r="S58" i="1" s="1"/>
  <c r="T58" i="1" s="1"/>
  <c r="AK58" i="1" s="1"/>
  <c r="R42" i="1"/>
  <c r="S42" i="1" s="1"/>
  <c r="T42" i="1" s="1"/>
  <c r="AK42" i="1" s="1"/>
  <c r="R46" i="1"/>
  <c r="S46" i="1" s="1"/>
  <c r="T46" i="1" s="1"/>
  <c r="AK46" i="1" s="1"/>
  <c r="R6" i="1"/>
  <c r="S6" i="1" s="1"/>
  <c r="T6" i="1" s="1"/>
  <c r="R8" i="1"/>
  <c r="S8" i="1" s="1"/>
  <c r="T8" i="1" s="1"/>
  <c r="AK8" i="1" s="1"/>
  <c r="R16" i="1"/>
  <c r="S16" i="1" s="1"/>
  <c r="T16" i="1" s="1"/>
  <c r="AK16" i="1" s="1"/>
  <c r="R32" i="1"/>
  <c r="S32" i="1" s="1"/>
  <c r="T32" i="1" s="1"/>
  <c r="AK32" i="1" s="1"/>
  <c r="R41" i="1"/>
  <c r="S41" i="1" s="1"/>
  <c r="T41" i="1" s="1"/>
  <c r="AK41" i="1" s="1"/>
  <c r="Y76" i="1"/>
  <c r="R76" i="1"/>
  <c r="S76" i="1" s="1"/>
  <c r="T76" i="1" s="1"/>
  <c r="AK76" i="1" s="1"/>
  <c r="Y86" i="1"/>
  <c r="R86" i="1"/>
  <c r="S86" i="1" s="1"/>
  <c r="T86" i="1" s="1"/>
  <c r="AK86" i="1" s="1"/>
  <c r="Y94" i="1"/>
  <c r="R94" i="1"/>
  <c r="S94" i="1" s="1"/>
  <c r="T94" i="1" s="1"/>
  <c r="AK94" i="1" s="1"/>
  <c r="Y98" i="1"/>
  <c r="R12" i="1"/>
  <c r="S12" i="1" s="1"/>
  <c r="T12" i="1" s="1"/>
  <c r="AK12" i="1" s="1"/>
  <c r="R37" i="1"/>
  <c r="S37" i="1" s="1"/>
  <c r="T37" i="1" s="1"/>
  <c r="AK37" i="1" s="1"/>
  <c r="R53" i="1"/>
  <c r="S53" i="1" s="1"/>
  <c r="T53" i="1" s="1"/>
  <c r="AK53" i="1" s="1"/>
  <c r="R61" i="1"/>
  <c r="S61" i="1" s="1"/>
  <c r="T61" i="1" s="1"/>
  <c r="AK61" i="1" s="1"/>
  <c r="R68" i="1"/>
  <c r="Y72" i="1"/>
  <c r="R72" i="1"/>
  <c r="S72" i="1" s="1"/>
  <c r="T72" i="1" s="1"/>
  <c r="AK72" i="1" s="1"/>
  <c r="R73" i="1"/>
  <c r="S73" i="1" s="1"/>
  <c r="T73" i="1" s="1"/>
  <c r="AK73" i="1" s="1"/>
  <c r="Y84" i="1"/>
  <c r="R84" i="1"/>
  <c r="S84" i="1" s="1"/>
  <c r="T84" i="1" s="1"/>
  <c r="AK84" i="1" s="1"/>
  <c r="Y92" i="1"/>
  <c r="R92" i="1"/>
  <c r="S92" i="1" s="1"/>
  <c r="T92" i="1" s="1"/>
  <c r="AK92" i="1" s="1"/>
  <c r="Y96" i="1"/>
  <c r="R11" i="1"/>
  <c r="S11" i="1" s="1"/>
  <c r="T11" i="1" s="1"/>
  <c r="AK11" i="1" s="1"/>
  <c r="R15" i="1"/>
  <c r="S15" i="1" s="1"/>
  <c r="T15" i="1" s="1"/>
  <c r="AK15" i="1" s="1"/>
  <c r="R19" i="1"/>
  <c r="S19" i="1" s="1"/>
  <c r="T19" i="1" s="1"/>
  <c r="AK19" i="1" s="1"/>
  <c r="R23" i="1"/>
  <c r="S23" i="1" s="1"/>
  <c r="T23" i="1" s="1"/>
  <c r="AK23" i="1" s="1"/>
  <c r="R27" i="1"/>
  <c r="S27" i="1" s="1"/>
  <c r="T27" i="1" s="1"/>
  <c r="AK27" i="1" s="1"/>
  <c r="R48" i="1"/>
  <c r="S48" i="1" s="1"/>
  <c r="T48" i="1" s="1"/>
  <c r="AK48" i="1" s="1"/>
  <c r="R60" i="1"/>
  <c r="S60" i="1" s="1"/>
  <c r="T60" i="1" s="1"/>
  <c r="AK60" i="1" s="1"/>
  <c r="R64" i="1"/>
  <c r="S64" i="1" s="1"/>
  <c r="T64" i="1" s="1"/>
  <c r="AK64" i="1" s="1"/>
  <c r="R69" i="1"/>
  <c r="S69" i="1" s="1"/>
  <c r="T69" i="1" s="1"/>
  <c r="AK69" i="1" s="1"/>
  <c r="R10" i="1"/>
  <c r="S10" i="1" s="1"/>
  <c r="T10" i="1" s="1"/>
  <c r="AK10" i="1" s="1"/>
  <c r="R14" i="1"/>
  <c r="S14" i="1" s="1"/>
  <c r="T14" i="1" s="1"/>
  <c r="AK14" i="1" s="1"/>
  <c r="R18" i="1"/>
  <c r="S18" i="1" s="1"/>
  <c r="T18" i="1" s="1"/>
  <c r="AK18" i="1" s="1"/>
  <c r="R22" i="1"/>
  <c r="S22" i="1" s="1"/>
  <c r="T22" i="1" s="1"/>
  <c r="AK22" i="1" s="1"/>
  <c r="R30" i="1"/>
  <c r="S30" i="1" s="1"/>
  <c r="T30" i="1" s="1"/>
  <c r="AK30" i="1" s="1"/>
  <c r="R35" i="1"/>
  <c r="S35" i="1" s="1"/>
  <c r="T35" i="1" s="1"/>
  <c r="AK35" i="1" s="1"/>
  <c r="R39" i="1"/>
  <c r="S39" i="1" s="1"/>
  <c r="T39" i="1" s="1"/>
  <c r="AK39" i="1" s="1"/>
  <c r="R43" i="1"/>
  <c r="S43" i="1" s="1"/>
  <c r="T43" i="1" s="1"/>
  <c r="AK43" i="1" s="1"/>
  <c r="R51" i="1"/>
  <c r="S51" i="1" s="1"/>
  <c r="T51" i="1" s="1"/>
  <c r="AK51" i="1" s="1"/>
  <c r="R66" i="1"/>
  <c r="S66" i="1" s="1"/>
  <c r="T66" i="1" s="1"/>
  <c r="AK66" i="1" s="1"/>
  <c r="R74" i="1"/>
  <c r="S74" i="1" s="1"/>
  <c r="T74" i="1" s="1"/>
  <c r="AK74" i="1" s="1"/>
  <c r="R78" i="1"/>
  <c r="S78" i="1" s="1"/>
  <c r="T78" i="1" s="1"/>
  <c r="AK78" i="1" s="1"/>
  <c r="E5" i="1"/>
  <c r="Y35" i="1"/>
  <c r="Y37" i="1"/>
  <c r="Y39" i="1"/>
  <c r="Y41" i="1"/>
  <c r="Y43" i="1"/>
  <c r="Y45" i="1"/>
  <c r="Y47" i="1"/>
  <c r="Y49" i="1"/>
  <c r="Y51" i="1"/>
  <c r="Y53" i="1"/>
  <c r="Y55" i="1"/>
  <c r="Y57" i="1"/>
  <c r="Y59" i="1"/>
  <c r="Y61" i="1"/>
  <c r="Y63" i="1"/>
  <c r="Y65" i="1"/>
  <c r="Y69" i="1"/>
  <c r="Y71" i="1"/>
  <c r="Y73" i="1"/>
  <c r="Y75" i="1"/>
  <c r="Y77" i="1"/>
  <c r="Y79" i="1"/>
  <c r="Q67" i="1"/>
  <c r="Y67" i="1" s="1"/>
  <c r="F5" i="1"/>
  <c r="Y68" i="1"/>
  <c r="Y85" i="1"/>
  <c r="Y87" i="1"/>
  <c r="Y89" i="1"/>
  <c r="Y91" i="1"/>
  <c r="Y93" i="1"/>
  <c r="Y95" i="1"/>
  <c r="Y97" i="1"/>
  <c r="Y6" i="1"/>
  <c r="Y8" i="1"/>
  <c r="Y10" i="1"/>
  <c r="Y12" i="1"/>
  <c r="Y14" i="1"/>
  <c r="Y16" i="1"/>
  <c r="Y18" i="1"/>
  <c r="Y20" i="1"/>
  <c r="Y22" i="1"/>
  <c r="Y24" i="1"/>
  <c r="Y26" i="1"/>
  <c r="Y28" i="1"/>
  <c r="Y30" i="1"/>
  <c r="Y32" i="1"/>
  <c r="Y34" i="1"/>
  <c r="L68" i="1"/>
  <c r="L5" i="1" s="1"/>
  <c r="Y82" i="1"/>
  <c r="AK6" i="1" l="1"/>
  <c r="S68" i="1"/>
  <c r="T68" i="1" s="1"/>
  <c r="AK68" i="1" s="1"/>
  <c r="X74" i="1"/>
  <c r="X51" i="1"/>
  <c r="X39" i="1"/>
  <c r="X30" i="1"/>
  <c r="X18" i="1"/>
  <c r="X10" i="1"/>
  <c r="X64" i="1"/>
  <c r="X48" i="1"/>
  <c r="X23" i="1"/>
  <c r="X15" i="1"/>
  <c r="X72" i="1"/>
  <c r="X53" i="1"/>
  <c r="X12" i="1"/>
  <c r="X94" i="1"/>
  <c r="X86" i="1"/>
  <c r="X76" i="1"/>
  <c r="X41" i="1"/>
  <c r="X16" i="1"/>
  <c r="X6" i="1"/>
  <c r="X42" i="1"/>
  <c r="X21" i="1"/>
  <c r="X13" i="1"/>
  <c r="X97" i="1"/>
  <c r="X50" i="1"/>
  <c r="X78" i="1"/>
  <c r="X66" i="1"/>
  <c r="X43" i="1"/>
  <c r="X35" i="1"/>
  <c r="X22" i="1"/>
  <c r="X14" i="1"/>
  <c r="X69" i="1"/>
  <c r="X60" i="1"/>
  <c r="X27" i="1"/>
  <c r="X19" i="1"/>
  <c r="X11" i="1"/>
  <c r="X92" i="1"/>
  <c r="X84" i="1"/>
  <c r="X73" i="1"/>
  <c r="X61" i="1"/>
  <c r="X37" i="1"/>
  <c r="X32" i="1"/>
  <c r="X8" i="1"/>
  <c r="X46" i="1"/>
  <c r="X58" i="1"/>
  <c r="X29" i="1"/>
  <c r="X25" i="1"/>
  <c r="X33" i="1"/>
  <c r="X38" i="1"/>
  <c r="Q5" i="1"/>
  <c r="R67" i="1"/>
  <c r="R5" i="1" s="1"/>
  <c r="T5" i="1" l="1"/>
  <c r="X68" i="1"/>
  <c r="AK5" i="1"/>
  <c r="X67" i="1"/>
  <c r="S5" i="1"/>
</calcChain>
</file>

<file path=xl/sharedStrings.xml><?xml version="1.0" encoding="utf-8"?>
<sst xmlns="http://schemas.openxmlformats.org/spreadsheetml/2006/main" count="405" uniqueCount="160">
  <si>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</si>
  <si>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</si>
  <si>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</si>
  <si>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</si>
  <si>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</si>
  <si>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</si>
  <si>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</si>
  <si>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</si>
  <si>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</si>
  <si>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</si>
  <si>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</si>
  <si>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</si>
  <si>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</si>
  <si>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</si>
  <si>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</si>
  <si>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</si>
  <si>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</si>
  <si>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</si>
  <si>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</si>
  <si>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</si>
  <si>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</si>
  <si>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</si>
  <si>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</si>
  <si>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</si>
  <si>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13,09,</t>
  </si>
  <si>
    <t>15,09,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</si>
  <si>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</si>
  <si>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</si>
  <si>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</si>
  <si>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</si>
  <si>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</si>
  <si>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</si>
  <si>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</si>
  <si>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</si>
  <si>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</si>
  <si>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</si>
  <si>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</si>
  <si>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</si>
  <si>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</si>
  <si>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</si>
  <si>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</si>
  <si>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</si>
  <si>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</si>
  <si>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</si>
  <si>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</si>
  <si>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</si>
  <si>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</si>
  <si>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</si>
  <si>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</si>
  <si>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</si>
  <si>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</si>
  <si>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</si>
  <si>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</si>
  <si>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</si>
  <si>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</si>
  <si>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</si>
  <si>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</si>
  <si>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</si>
  <si>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</si>
  <si>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</si>
  <si>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</si>
  <si>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</si>
  <si>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</si>
  <si>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</si>
  <si>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</si>
  <si>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</si>
  <si>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</si>
  <si>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</si>
  <si>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</si>
  <si>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</si>
  <si>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</si>
  <si>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</si>
  <si>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</si>
  <si>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</si>
  <si>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</si>
  <si>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</si>
  <si>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</si>
  <si>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</si>
  <si>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</si>
  <si>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</si>
  <si>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</si>
  <si>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</si>
  <si>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</si>
  <si>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</si>
  <si>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</si>
  <si>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</si>
  <si>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</si>
  <si>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</si>
  <si>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</si>
  <si>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</si>
  <si>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</si>
  <si>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</si>
  <si>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</si>
  <si>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</si>
  <si>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</si>
  <si>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</si>
  <si>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</si>
  <si>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</si>
  <si>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26,08,25 в уценку (111шт.)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</si>
  <si>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</si>
  <si>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</si>
  <si>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</si>
  <si>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</si>
  <si>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</si>
  <si>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</si>
  <si>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</si>
  <si>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</si>
  <si>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</si>
  <si>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</si>
  <si>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</si>
  <si>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</si>
  <si>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</si>
  <si>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</si>
  <si>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</si>
  <si>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</si>
  <si>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</si>
  <si>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</si>
  <si>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</si>
  <si>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</si>
  <si>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</si>
  <si>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</si>
  <si>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</si>
  <si>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</si>
  <si>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</si>
  <si>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</si>
  <si>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</si>
  <si>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</si>
  <si>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</si>
  <si>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</si>
  <si>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7150 САЛЬЧИЧОН папа может с/к в/у  Останкино</t>
  </si>
  <si>
    <t>вывод</t>
  </si>
  <si>
    <t>7163 СЕРВЕЛАТ КЛАССИЧ.ПМ в/к в/у 0,62кг_50с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</si>
  <si>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</si>
  <si>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</si>
  <si>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</si>
  <si>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</si>
  <si>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</si>
  <si>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</si>
  <si>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</si>
  <si>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</si>
  <si>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</si>
  <si>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</si>
  <si>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</si>
  <si>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</si>
  <si>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</si>
  <si>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</si>
  <si>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</si>
  <si>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</si>
  <si>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</si>
  <si>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</si>
  <si>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</si>
  <si>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</si>
  <si>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</si>
  <si>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</si>
  <si>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1400 акция бронь ТС ЮТЛ</t>
  </si>
  <si>
    <t>600 акция бронь ТС ЮТЛ</t>
  </si>
  <si>
    <t>итого</t>
  </si>
  <si>
    <t>заказ</t>
  </si>
  <si>
    <t>20,09,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</si>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</sst>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21" width="7" style="19" customWidth="1"/>
    <col min="22" max="22" width="7" customWidth="1"/>
    <col min="23" max="23" width="14.7109375" customWidth="1"/>
    <col min="24" max="25" width="5" customWidth="1"/>
    <col min="26" max="35" width="6" customWidth="1"/>
    <col min="36" max="36" width="28.85546875" customWidth="1"/>
    <col min="37" max="38" width="7" customWidth="1"/>
    <col min="39" max="52" width="8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20">
        <v>2</v>
      </c>
      <c r="T1" s="20"/>
      <c r="U1" s="2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156</v>
      </c>
      <c r="T3" s="2" t="s">
        <v>157</v>
      </c>
      <c r="U3" s="2" t="s">
        <v>157</v>
      </c>
      <c r="V3" s="6" t="s">
        <v>17</v>
      </c>
      <c r="W3" s="6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 t="s">
        <v>158</v>
      </c>
      <c r="U4" s="10" t="s">
        <v>159</v>
      </c>
      <c r="V4" s="10"/>
      <c r="W4" s="10"/>
      <c r="X4" s="10"/>
      <c r="Y4" s="10"/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/>
      <c r="AK4" s="10" t="s">
        <v>158</v>
      </c>
      <c r="AL4" s="10" t="s">
        <v>159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SUM(E6:E494)</f>
        <v>13752.873</v>
      </c>
      <c r="F5" s="3">
        <f>SUM(F6:F494)</f>
        <v>16212.387999999999</v>
      </c>
      <c r="G5" s="7"/>
      <c r="H5" s="10"/>
      <c r="I5" s="10"/>
      <c r="J5" s="10"/>
      <c r="K5" s="3">
        <f t="shared" ref="K5:V5" si="0">SUM(K6:K494)</f>
        <v>13912.403000000002</v>
      </c>
      <c r="L5" s="3">
        <f t="shared" si="0"/>
        <v>-159.53000000000014</v>
      </c>
      <c r="M5" s="3">
        <f t="shared" si="0"/>
        <v>0</v>
      </c>
      <c r="N5" s="3">
        <f t="shared" si="0"/>
        <v>0</v>
      </c>
      <c r="O5" s="3">
        <f t="shared" si="0"/>
        <v>7486</v>
      </c>
      <c r="P5" s="3">
        <f t="shared" si="0"/>
        <v>4525</v>
      </c>
      <c r="Q5" s="3">
        <f t="shared" si="0"/>
        <v>2750.5745999999999</v>
      </c>
      <c r="R5" s="3">
        <f t="shared" si="0"/>
        <v>10799.359400000001</v>
      </c>
      <c r="S5" s="3">
        <f t="shared" si="0"/>
        <v>13774</v>
      </c>
      <c r="T5" s="3">
        <f t="shared" si="0"/>
        <v>7766</v>
      </c>
      <c r="U5" s="3">
        <f t="shared" ref="U5" si="1">SUM(U6:U494)</f>
        <v>6008</v>
      </c>
      <c r="V5" s="3">
        <f t="shared" si="0"/>
        <v>3250</v>
      </c>
      <c r="W5" s="10"/>
      <c r="X5" s="10"/>
      <c r="Y5" s="10"/>
      <c r="Z5" s="3">
        <f t="shared" ref="Z5:AI5" si="2">SUM(Z6:Z494)</f>
        <v>2883.7677999999987</v>
      </c>
      <c r="AA5" s="3">
        <f t="shared" si="2"/>
        <v>3094.5636000000022</v>
      </c>
      <c r="AB5" s="3">
        <f t="shared" si="2"/>
        <v>2958.9860000000026</v>
      </c>
      <c r="AC5" s="3">
        <f t="shared" si="2"/>
        <v>2910.1835999999998</v>
      </c>
      <c r="AD5" s="3">
        <f t="shared" si="2"/>
        <v>2363.1925999999999</v>
      </c>
      <c r="AE5" s="3">
        <f t="shared" si="2"/>
        <v>2641.4478000000004</v>
      </c>
      <c r="AF5" s="3">
        <f t="shared" si="2"/>
        <v>2444.8627999999994</v>
      </c>
      <c r="AG5" s="3">
        <f t="shared" si="2"/>
        <v>2947.701999999998</v>
      </c>
      <c r="AH5" s="3">
        <f t="shared" si="2"/>
        <v>2619.4777999999988</v>
      </c>
      <c r="AI5" s="3">
        <f t="shared" si="2"/>
        <v>2723.4690000000005</v>
      </c>
      <c r="AJ5" s="10"/>
      <c r="AK5" s="3">
        <f>SUM(AK6:AK494)</f>
        <v>4207.0599999999995</v>
      </c>
      <c r="AL5" s="3">
        <f>SUM(AL6:AL494)</f>
        <v>3619.9999999999995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0" t="s">
        <v>37</v>
      </c>
      <c r="B6" s="10" t="s">
        <v>38</v>
      </c>
      <c r="C6" s="10">
        <v>169</v>
      </c>
      <c r="D6" s="10">
        <v>437</v>
      </c>
      <c r="E6" s="10">
        <v>204</v>
      </c>
      <c r="F6" s="10">
        <v>368</v>
      </c>
      <c r="G6" s="7">
        <v>0.4</v>
      </c>
      <c r="H6" s="10">
        <v>60</v>
      </c>
      <c r="I6" s="10" t="s">
        <v>39</v>
      </c>
      <c r="J6" s="10"/>
      <c r="K6" s="10">
        <v>205</v>
      </c>
      <c r="L6" s="10">
        <f t="shared" ref="L6:L37" si="3">E6-K6</f>
        <v>-1</v>
      </c>
      <c r="M6" s="10"/>
      <c r="N6" s="10"/>
      <c r="O6" s="10">
        <v>0</v>
      </c>
      <c r="P6" s="10"/>
      <c r="Q6" s="10">
        <f t="shared" ref="Q6:Q37" si="4">E6/5</f>
        <v>40.799999999999997</v>
      </c>
      <c r="R6" s="4">
        <f>14*Q6-P6-O6-F6</f>
        <v>203.19999999999993</v>
      </c>
      <c r="S6" s="4">
        <f>ROUND(R6,0)</f>
        <v>203</v>
      </c>
      <c r="T6" s="4">
        <f>S6-U6</f>
        <v>107</v>
      </c>
      <c r="U6" s="4">
        <v>96</v>
      </c>
      <c r="V6" s="4"/>
      <c r="W6" s="10"/>
      <c r="X6" s="10">
        <f>(F6+O6+P6+S6)/Q6</f>
        <v>13.995098039215687</v>
      </c>
      <c r="Y6" s="10">
        <f t="shared" ref="Y6:Y37" si="5">(F6+O6+P6)/Q6</f>
        <v>9.0196078431372548</v>
      </c>
      <c r="Z6" s="10">
        <v>34.799999999999997</v>
      </c>
      <c r="AA6" s="10">
        <v>52.8</v>
      </c>
      <c r="AB6" s="10">
        <v>32</v>
      </c>
      <c r="AC6" s="10">
        <v>35.6</v>
      </c>
      <c r="AD6" s="10">
        <v>33.6</v>
      </c>
      <c r="AE6" s="10">
        <v>32</v>
      </c>
      <c r="AF6" s="10">
        <v>31.2</v>
      </c>
      <c r="AG6" s="10">
        <v>43</v>
      </c>
      <c r="AH6" s="10">
        <v>29.2</v>
      </c>
      <c r="AI6" s="10">
        <v>29.4</v>
      </c>
      <c r="AJ6" s="10" t="s">
        <v>40</v>
      </c>
      <c r="AK6" s="10">
        <f>G6*T6</f>
        <v>42.800000000000004</v>
      </c>
      <c r="AL6" s="10">
        <f>G6*U6</f>
        <v>38.400000000000006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41</v>
      </c>
      <c r="B7" s="10" t="s">
        <v>42</v>
      </c>
      <c r="C7" s="10">
        <v>3.9849999999999999</v>
      </c>
      <c r="D7" s="10">
        <v>9.2479999999999993</v>
      </c>
      <c r="E7" s="10">
        <v>5.8920000000000003</v>
      </c>
      <c r="F7" s="10">
        <v>7.3410000000000002</v>
      </c>
      <c r="G7" s="7">
        <v>1</v>
      </c>
      <c r="H7" s="10">
        <v>120</v>
      </c>
      <c r="I7" s="10" t="s">
        <v>39</v>
      </c>
      <c r="J7" s="10"/>
      <c r="K7" s="10">
        <v>8</v>
      </c>
      <c r="L7" s="10">
        <f t="shared" si="3"/>
        <v>-2.1079999999999997</v>
      </c>
      <c r="M7" s="10"/>
      <c r="N7" s="10"/>
      <c r="O7" s="10">
        <v>21</v>
      </c>
      <c r="P7" s="10"/>
      <c r="Q7" s="10">
        <f t="shared" si="4"/>
        <v>1.1784000000000001</v>
      </c>
      <c r="R7" s="4"/>
      <c r="S7" s="4">
        <f t="shared" ref="S7:S70" si="6">ROUND(R7,0)</f>
        <v>0</v>
      </c>
      <c r="T7" s="4">
        <f t="shared" ref="T7:T70" si="7">S7-U7</f>
        <v>0</v>
      </c>
      <c r="U7" s="4"/>
      <c r="V7" s="4"/>
      <c r="W7" s="10"/>
      <c r="X7" s="10">
        <f t="shared" ref="X7:X70" si="8">(F7+O7+P7+S7)/Q7</f>
        <v>24.05040733197556</v>
      </c>
      <c r="Y7" s="10">
        <f t="shared" si="5"/>
        <v>24.05040733197556</v>
      </c>
      <c r="Z7" s="10">
        <v>2.3462000000000001</v>
      </c>
      <c r="AA7" s="10">
        <v>1.5334000000000001</v>
      </c>
      <c r="AB7" s="10">
        <v>1.3764000000000001</v>
      </c>
      <c r="AC7" s="10">
        <v>0.87739999999999996</v>
      </c>
      <c r="AD7" s="10">
        <v>1.0678000000000001</v>
      </c>
      <c r="AE7" s="10">
        <v>3.2120000000000002</v>
      </c>
      <c r="AF7" s="10">
        <v>1.6734</v>
      </c>
      <c r="AG7" s="10">
        <v>1.7818000000000001</v>
      </c>
      <c r="AH7" s="10">
        <v>1.163</v>
      </c>
      <c r="AI7" s="10">
        <v>1.7432000000000001</v>
      </c>
      <c r="AJ7" s="10"/>
      <c r="AK7" s="10">
        <f t="shared" ref="AK7:AL70" si="9">G7*T7</f>
        <v>0</v>
      </c>
      <c r="AL7" s="10">
        <f t="shared" ref="AL7:AL70" si="10">G7*U7</f>
        <v>0</v>
      </c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43</v>
      </c>
      <c r="B8" s="10" t="s">
        <v>42</v>
      </c>
      <c r="C8" s="10">
        <v>1156.02</v>
      </c>
      <c r="D8" s="10">
        <v>3793.299</v>
      </c>
      <c r="E8" s="10">
        <v>1114.327</v>
      </c>
      <c r="F8" s="10">
        <v>2570.6379999999999</v>
      </c>
      <c r="G8" s="7">
        <v>1</v>
      </c>
      <c r="H8" s="10">
        <v>60</v>
      </c>
      <c r="I8" s="10" t="s">
        <v>39</v>
      </c>
      <c r="J8" s="10"/>
      <c r="K8" s="10">
        <v>1116</v>
      </c>
      <c r="L8" s="10">
        <f t="shared" si="3"/>
        <v>-1.6730000000000018</v>
      </c>
      <c r="M8" s="10"/>
      <c r="N8" s="10"/>
      <c r="O8" s="10">
        <v>0</v>
      </c>
      <c r="P8" s="10"/>
      <c r="Q8" s="10">
        <f t="shared" si="4"/>
        <v>222.86539999999999</v>
      </c>
      <c r="R8" s="4">
        <f t="shared" ref="R8:R32" si="11">14*Q8-P8-O8-F8</f>
        <v>549.47760000000017</v>
      </c>
      <c r="S8" s="21">
        <f>ROUND(R8+$S$1*Q8,0)</f>
        <v>995</v>
      </c>
      <c r="T8" s="4">
        <f t="shared" si="7"/>
        <v>495</v>
      </c>
      <c r="U8" s="21">
        <v>500</v>
      </c>
      <c r="V8" s="4"/>
      <c r="W8" s="10"/>
      <c r="X8" s="10">
        <f t="shared" si="8"/>
        <v>15.999064906441287</v>
      </c>
      <c r="Y8" s="10">
        <f t="shared" si="5"/>
        <v>11.534486735042766</v>
      </c>
      <c r="Z8" s="10">
        <v>182.09819999999999</v>
      </c>
      <c r="AA8" s="10">
        <v>280.57900000000001</v>
      </c>
      <c r="AB8" s="10">
        <v>205.1686</v>
      </c>
      <c r="AC8" s="10">
        <v>228.49420000000001</v>
      </c>
      <c r="AD8" s="10">
        <v>232.9256</v>
      </c>
      <c r="AE8" s="10">
        <v>232.03620000000001</v>
      </c>
      <c r="AF8" s="10">
        <v>198.36779999999999</v>
      </c>
      <c r="AG8" s="10">
        <v>293.56459999999998</v>
      </c>
      <c r="AH8" s="10">
        <v>265.88400000000001</v>
      </c>
      <c r="AI8" s="10">
        <v>221.5986</v>
      </c>
      <c r="AJ8" s="10"/>
      <c r="AK8" s="10">
        <f t="shared" si="9"/>
        <v>495</v>
      </c>
      <c r="AL8" s="10">
        <f t="shared" si="10"/>
        <v>500</v>
      </c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44</v>
      </c>
      <c r="B9" s="10" t="s">
        <v>42</v>
      </c>
      <c r="C9" s="10">
        <v>28.134</v>
      </c>
      <c r="D9" s="10">
        <v>0.47299999999999998</v>
      </c>
      <c r="E9" s="10">
        <v>6.8869999999999996</v>
      </c>
      <c r="F9" s="10">
        <v>20.75</v>
      </c>
      <c r="G9" s="7">
        <v>1</v>
      </c>
      <c r="H9" s="10">
        <v>120</v>
      </c>
      <c r="I9" s="10" t="s">
        <v>39</v>
      </c>
      <c r="J9" s="10"/>
      <c r="K9" s="10">
        <v>7</v>
      </c>
      <c r="L9" s="10">
        <f t="shared" si="3"/>
        <v>-0.11300000000000043</v>
      </c>
      <c r="M9" s="10"/>
      <c r="N9" s="10"/>
      <c r="O9" s="10">
        <v>0</v>
      </c>
      <c r="P9" s="10"/>
      <c r="Q9" s="10">
        <f t="shared" si="4"/>
        <v>1.3774</v>
      </c>
      <c r="R9" s="4"/>
      <c r="S9" s="4">
        <f t="shared" si="6"/>
        <v>0</v>
      </c>
      <c r="T9" s="4">
        <f t="shared" si="7"/>
        <v>0</v>
      </c>
      <c r="U9" s="4"/>
      <c r="V9" s="4"/>
      <c r="W9" s="10"/>
      <c r="X9" s="10">
        <f t="shared" si="8"/>
        <v>15.064614491070133</v>
      </c>
      <c r="Y9" s="10">
        <f t="shared" si="5"/>
        <v>15.064614491070133</v>
      </c>
      <c r="Z9" s="10">
        <v>1.8895999999999999</v>
      </c>
      <c r="AA9" s="10">
        <v>0.39400000000000002</v>
      </c>
      <c r="AB9" s="10">
        <v>3.0722</v>
      </c>
      <c r="AC9" s="10">
        <v>1.9964</v>
      </c>
      <c r="AD9" s="10">
        <v>1.7338</v>
      </c>
      <c r="AE9" s="10">
        <v>0.99640000000000006</v>
      </c>
      <c r="AF9" s="10">
        <v>2.3483999999999998</v>
      </c>
      <c r="AG9" s="10">
        <v>0.67999999999999994</v>
      </c>
      <c r="AH9" s="10">
        <v>3.2431999999999999</v>
      </c>
      <c r="AI9" s="10">
        <v>2.2212000000000001</v>
      </c>
      <c r="AJ9" s="10"/>
      <c r="AK9" s="10">
        <f t="shared" si="9"/>
        <v>0</v>
      </c>
      <c r="AL9" s="10">
        <f t="shared" si="10"/>
        <v>0</v>
      </c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45</v>
      </c>
      <c r="B10" s="10" t="s">
        <v>42</v>
      </c>
      <c r="C10" s="10">
        <v>23.681000000000001</v>
      </c>
      <c r="D10" s="10">
        <v>240.78299999999999</v>
      </c>
      <c r="E10" s="10">
        <v>86.599000000000004</v>
      </c>
      <c r="F10" s="10">
        <v>158.50299999999999</v>
      </c>
      <c r="G10" s="7">
        <v>1</v>
      </c>
      <c r="H10" s="10">
        <v>60</v>
      </c>
      <c r="I10" s="10" t="s">
        <v>39</v>
      </c>
      <c r="J10" s="10"/>
      <c r="K10" s="10">
        <v>92.9</v>
      </c>
      <c r="L10" s="10">
        <f t="shared" si="3"/>
        <v>-6.3010000000000019</v>
      </c>
      <c r="M10" s="10"/>
      <c r="N10" s="10"/>
      <c r="O10" s="10">
        <v>0</v>
      </c>
      <c r="P10" s="10">
        <v>52</v>
      </c>
      <c r="Q10" s="10">
        <f t="shared" si="4"/>
        <v>17.319800000000001</v>
      </c>
      <c r="R10" s="4">
        <f t="shared" si="11"/>
        <v>31.974200000000025</v>
      </c>
      <c r="S10" s="4">
        <f t="shared" si="6"/>
        <v>32</v>
      </c>
      <c r="T10" s="4">
        <f t="shared" si="7"/>
        <v>32</v>
      </c>
      <c r="U10" s="4"/>
      <c r="V10" s="4"/>
      <c r="W10" s="10"/>
      <c r="X10" s="10">
        <f t="shared" si="8"/>
        <v>14.001489624591507</v>
      </c>
      <c r="Y10" s="10">
        <f t="shared" si="5"/>
        <v>12.153893232023464</v>
      </c>
      <c r="Z10" s="10">
        <v>21.260200000000001</v>
      </c>
      <c r="AA10" s="10">
        <v>30.504200000000001</v>
      </c>
      <c r="AB10" s="10">
        <v>18.2164</v>
      </c>
      <c r="AC10" s="10">
        <v>26.989599999999999</v>
      </c>
      <c r="AD10" s="10">
        <v>24.369599999999998</v>
      </c>
      <c r="AE10" s="10">
        <v>32.229799999999997</v>
      </c>
      <c r="AF10" s="10">
        <v>27.768999999999998</v>
      </c>
      <c r="AG10" s="10">
        <v>21.254799999999999</v>
      </c>
      <c r="AH10" s="10">
        <v>32.045000000000002</v>
      </c>
      <c r="AI10" s="10">
        <v>39.901000000000003</v>
      </c>
      <c r="AJ10" s="10"/>
      <c r="AK10" s="10">
        <f t="shared" si="9"/>
        <v>32</v>
      </c>
      <c r="AL10" s="10">
        <f t="shared" si="10"/>
        <v>0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46</v>
      </c>
      <c r="B11" s="10" t="s">
        <v>42</v>
      </c>
      <c r="C11" s="10">
        <v>664.87</v>
      </c>
      <c r="D11" s="10">
        <v>1486.54</v>
      </c>
      <c r="E11" s="10">
        <v>517.72699999999998</v>
      </c>
      <c r="F11" s="10">
        <v>1057.6500000000001</v>
      </c>
      <c r="G11" s="7">
        <v>1</v>
      </c>
      <c r="H11" s="10">
        <v>60</v>
      </c>
      <c r="I11" s="10" t="s">
        <v>39</v>
      </c>
      <c r="J11" s="10"/>
      <c r="K11" s="10">
        <v>502.54599999999999</v>
      </c>
      <c r="L11" s="10">
        <f t="shared" si="3"/>
        <v>15.180999999999983</v>
      </c>
      <c r="M11" s="10"/>
      <c r="N11" s="10"/>
      <c r="O11" s="10">
        <v>0</v>
      </c>
      <c r="P11" s="10"/>
      <c r="Q11" s="10">
        <f t="shared" si="4"/>
        <v>103.5454</v>
      </c>
      <c r="R11" s="4">
        <f t="shared" si="11"/>
        <v>391.98559999999998</v>
      </c>
      <c r="S11" s="21">
        <f>ROUND(R11+$S$1*Q11,0)</f>
        <v>599</v>
      </c>
      <c r="T11" s="4">
        <f t="shared" si="7"/>
        <v>309</v>
      </c>
      <c r="U11" s="21">
        <v>290</v>
      </c>
      <c r="V11" s="4"/>
      <c r="W11" s="10"/>
      <c r="X11" s="10">
        <f t="shared" si="8"/>
        <v>15.999262159400612</v>
      </c>
      <c r="Y11" s="10">
        <f t="shared" si="5"/>
        <v>10.214360077801622</v>
      </c>
      <c r="Z11" s="10">
        <v>99.278400000000005</v>
      </c>
      <c r="AA11" s="10">
        <v>125.18940000000001</v>
      </c>
      <c r="AB11" s="10">
        <v>105.14660000000001</v>
      </c>
      <c r="AC11" s="10">
        <v>104.99460000000001</v>
      </c>
      <c r="AD11" s="10">
        <v>99.188599999999994</v>
      </c>
      <c r="AE11" s="10">
        <v>97.001000000000005</v>
      </c>
      <c r="AF11" s="10">
        <v>89.180599999999998</v>
      </c>
      <c r="AG11" s="10">
        <v>94.61760000000001</v>
      </c>
      <c r="AH11" s="10">
        <v>96.291200000000003</v>
      </c>
      <c r="AI11" s="10">
        <v>108.8064</v>
      </c>
      <c r="AJ11" s="10"/>
      <c r="AK11" s="10">
        <f t="shared" si="9"/>
        <v>309</v>
      </c>
      <c r="AL11" s="10">
        <f t="shared" si="10"/>
        <v>290</v>
      </c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0" t="s">
        <v>47</v>
      </c>
      <c r="B12" s="10" t="s">
        <v>38</v>
      </c>
      <c r="C12" s="10">
        <v>71</v>
      </c>
      <c r="D12" s="10">
        <v>45</v>
      </c>
      <c r="E12" s="10">
        <v>93</v>
      </c>
      <c r="F12" s="10">
        <v>4</v>
      </c>
      <c r="G12" s="7">
        <v>0.25</v>
      </c>
      <c r="H12" s="10">
        <v>120</v>
      </c>
      <c r="I12" s="10" t="s">
        <v>39</v>
      </c>
      <c r="J12" s="10"/>
      <c r="K12" s="10">
        <v>93</v>
      </c>
      <c r="L12" s="10">
        <f t="shared" si="3"/>
        <v>0</v>
      </c>
      <c r="M12" s="10"/>
      <c r="N12" s="10"/>
      <c r="O12" s="10">
        <v>104</v>
      </c>
      <c r="P12" s="10">
        <v>50</v>
      </c>
      <c r="Q12" s="10">
        <f t="shared" si="4"/>
        <v>18.600000000000001</v>
      </c>
      <c r="R12" s="4">
        <f t="shared" si="11"/>
        <v>102.40000000000003</v>
      </c>
      <c r="S12" s="4">
        <f t="shared" si="6"/>
        <v>102</v>
      </c>
      <c r="T12" s="4">
        <f t="shared" si="7"/>
        <v>54</v>
      </c>
      <c r="U12" s="4">
        <v>48</v>
      </c>
      <c r="V12" s="4"/>
      <c r="W12" s="10"/>
      <c r="X12" s="10">
        <f t="shared" si="8"/>
        <v>13.978494623655912</v>
      </c>
      <c r="Y12" s="10">
        <f t="shared" si="5"/>
        <v>8.4946236559139781</v>
      </c>
      <c r="Z12" s="10">
        <v>17.600000000000001</v>
      </c>
      <c r="AA12" s="10">
        <v>15.8</v>
      </c>
      <c r="AB12" s="10">
        <v>18</v>
      </c>
      <c r="AC12" s="10">
        <v>19.2</v>
      </c>
      <c r="AD12" s="10">
        <v>6</v>
      </c>
      <c r="AE12" s="10">
        <v>22.6</v>
      </c>
      <c r="AF12" s="10">
        <v>15.6</v>
      </c>
      <c r="AG12" s="10">
        <v>21</v>
      </c>
      <c r="AH12" s="10">
        <v>9.1999999999999993</v>
      </c>
      <c r="AI12" s="10">
        <v>37.799999999999997</v>
      </c>
      <c r="AJ12" s="10" t="s">
        <v>48</v>
      </c>
      <c r="AK12" s="10">
        <f t="shared" si="9"/>
        <v>13.5</v>
      </c>
      <c r="AL12" s="10">
        <f t="shared" si="10"/>
        <v>12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49</v>
      </c>
      <c r="B13" s="10" t="s">
        <v>42</v>
      </c>
      <c r="C13" s="10">
        <v>86.253</v>
      </c>
      <c r="D13" s="10">
        <v>24.236000000000001</v>
      </c>
      <c r="E13" s="10">
        <v>62.960999999999999</v>
      </c>
      <c r="F13" s="10">
        <v>46.149000000000001</v>
      </c>
      <c r="G13" s="7">
        <v>1</v>
      </c>
      <c r="H13" s="10">
        <v>60</v>
      </c>
      <c r="I13" s="10" t="s">
        <v>39</v>
      </c>
      <c r="J13" s="10"/>
      <c r="K13" s="10">
        <v>60.6</v>
      </c>
      <c r="L13" s="10">
        <f t="shared" si="3"/>
        <v>2.3609999999999971</v>
      </c>
      <c r="M13" s="10"/>
      <c r="N13" s="10"/>
      <c r="O13" s="10">
        <v>28</v>
      </c>
      <c r="P13" s="10"/>
      <c r="Q13" s="10">
        <f t="shared" si="4"/>
        <v>12.5922</v>
      </c>
      <c r="R13" s="4">
        <f t="shared" si="11"/>
        <v>102.14179999999999</v>
      </c>
      <c r="S13" s="4">
        <f t="shared" si="6"/>
        <v>102</v>
      </c>
      <c r="T13" s="4">
        <f t="shared" si="7"/>
        <v>52</v>
      </c>
      <c r="U13" s="4">
        <v>50</v>
      </c>
      <c r="V13" s="4"/>
      <c r="W13" s="10"/>
      <c r="X13" s="10">
        <f t="shared" si="8"/>
        <v>13.988739060688363</v>
      </c>
      <c r="Y13" s="10">
        <f t="shared" si="5"/>
        <v>5.888486523403377</v>
      </c>
      <c r="Z13" s="10">
        <v>9.5687999999999995</v>
      </c>
      <c r="AA13" s="10">
        <v>11.07</v>
      </c>
      <c r="AB13" s="10">
        <v>13.0014</v>
      </c>
      <c r="AC13" s="10">
        <v>10.582800000000001</v>
      </c>
      <c r="AD13" s="10">
        <v>11.789199999999999</v>
      </c>
      <c r="AE13" s="10">
        <v>13.300800000000001</v>
      </c>
      <c r="AF13" s="10">
        <v>8.9702000000000002</v>
      </c>
      <c r="AG13" s="10">
        <v>11.081200000000001</v>
      </c>
      <c r="AH13" s="10">
        <v>8.1013999999999999</v>
      </c>
      <c r="AI13" s="10">
        <v>16.5016</v>
      </c>
      <c r="AJ13" s="10"/>
      <c r="AK13" s="10">
        <f t="shared" si="9"/>
        <v>52</v>
      </c>
      <c r="AL13" s="10">
        <f t="shared" si="10"/>
        <v>50</v>
      </c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50</v>
      </c>
      <c r="B14" s="10" t="s">
        <v>38</v>
      </c>
      <c r="C14" s="10">
        <v>131</v>
      </c>
      <c r="D14" s="10">
        <v>18</v>
      </c>
      <c r="E14" s="10">
        <v>71</v>
      </c>
      <c r="F14" s="10">
        <v>50</v>
      </c>
      <c r="G14" s="7">
        <v>0.25</v>
      </c>
      <c r="H14" s="10">
        <v>120</v>
      </c>
      <c r="I14" s="10" t="s">
        <v>39</v>
      </c>
      <c r="J14" s="10"/>
      <c r="K14" s="10">
        <v>71</v>
      </c>
      <c r="L14" s="10">
        <f t="shared" si="3"/>
        <v>0</v>
      </c>
      <c r="M14" s="10"/>
      <c r="N14" s="10"/>
      <c r="O14" s="10">
        <v>75</v>
      </c>
      <c r="P14" s="10">
        <v>48</v>
      </c>
      <c r="Q14" s="10">
        <f t="shared" si="4"/>
        <v>14.2</v>
      </c>
      <c r="R14" s="4">
        <f t="shared" si="11"/>
        <v>25.799999999999983</v>
      </c>
      <c r="S14" s="4">
        <f t="shared" si="6"/>
        <v>26</v>
      </c>
      <c r="T14" s="4">
        <f t="shared" si="7"/>
        <v>0</v>
      </c>
      <c r="U14" s="4">
        <v>26</v>
      </c>
      <c r="V14" s="4"/>
      <c r="W14" s="10"/>
      <c r="X14" s="10">
        <f t="shared" si="8"/>
        <v>14.014084507042254</v>
      </c>
      <c r="Y14" s="10">
        <f t="shared" si="5"/>
        <v>12.183098591549296</v>
      </c>
      <c r="Z14" s="10">
        <v>16.2</v>
      </c>
      <c r="AA14" s="10">
        <v>14</v>
      </c>
      <c r="AB14" s="10">
        <v>18.2</v>
      </c>
      <c r="AC14" s="10">
        <v>13</v>
      </c>
      <c r="AD14" s="10">
        <v>7.6</v>
      </c>
      <c r="AE14" s="10">
        <v>23.4</v>
      </c>
      <c r="AF14" s="10">
        <v>18</v>
      </c>
      <c r="AG14" s="10">
        <v>20.8</v>
      </c>
      <c r="AH14" s="10">
        <v>12.4</v>
      </c>
      <c r="AI14" s="10">
        <v>19.600000000000001</v>
      </c>
      <c r="AJ14" s="10" t="s">
        <v>48</v>
      </c>
      <c r="AK14" s="10">
        <f t="shared" si="9"/>
        <v>0</v>
      </c>
      <c r="AL14" s="10">
        <f t="shared" si="10"/>
        <v>6.5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51</v>
      </c>
      <c r="B15" s="10" t="s">
        <v>38</v>
      </c>
      <c r="C15" s="10">
        <v>402</v>
      </c>
      <c r="D15" s="10">
        <v>13</v>
      </c>
      <c r="E15" s="10">
        <v>229</v>
      </c>
      <c r="F15" s="10">
        <v>161</v>
      </c>
      <c r="G15" s="7">
        <v>0.4</v>
      </c>
      <c r="H15" s="10">
        <v>60</v>
      </c>
      <c r="I15" s="10" t="s">
        <v>39</v>
      </c>
      <c r="J15" s="10"/>
      <c r="K15" s="10">
        <v>230</v>
      </c>
      <c r="L15" s="10">
        <f t="shared" si="3"/>
        <v>-1</v>
      </c>
      <c r="M15" s="10"/>
      <c r="N15" s="10"/>
      <c r="O15" s="10">
        <v>177</v>
      </c>
      <c r="P15" s="10">
        <v>130</v>
      </c>
      <c r="Q15" s="10">
        <f t="shared" si="4"/>
        <v>45.8</v>
      </c>
      <c r="R15" s="4">
        <f t="shared" si="11"/>
        <v>173.19999999999993</v>
      </c>
      <c r="S15" s="4">
        <f t="shared" si="6"/>
        <v>173</v>
      </c>
      <c r="T15" s="4">
        <f t="shared" si="7"/>
        <v>93</v>
      </c>
      <c r="U15" s="4">
        <v>80</v>
      </c>
      <c r="V15" s="4"/>
      <c r="W15" s="10"/>
      <c r="X15" s="10">
        <f t="shared" si="8"/>
        <v>13.995633187772926</v>
      </c>
      <c r="Y15" s="10">
        <f t="shared" si="5"/>
        <v>10.218340611353712</v>
      </c>
      <c r="Z15" s="10">
        <v>45</v>
      </c>
      <c r="AA15" s="10">
        <v>39.200000000000003</v>
      </c>
      <c r="AB15" s="10">
        <v>50.8</v>
      </c>
      <c r="AC15" s="10">
        <v>35</v>
      </c>
      <c r="AD15" s="10">
        <v>35.200000000000003</v>
      </c>
      <c r="AE15" s="10">
        <v>33.200000000000003</v>
      </c>
      <c r="AF15" s="10">
        <v>30.4</v>
      </c>
      <c r="AG15" s="10">
        <v>38.6</v>
      </c>
      <c r="AH15" s="10">
        <v>42.4</v>
      </c>
      <c r="AI15" s="10">
        <v>26.8</v>
      </c>
      <c r="AJ15" s="10" t="s">
        <v>48</v>
      </c>
      <c r="AK15" s="10">
        <f t="shared" si="9"/>
        <v>37.200000000000003</v>
      </c>
      <c r="AL15" s="10">
        <f t="shared" si="10"/>
        <v>32</v>
      </c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52</v>
      </c>
      <c r="B16" s="10" t="s">
        <v>42</v>
      </c>
      <c r="C16" s="10">
        <v>176.06200000000001</v>
      </c>
      <c r="D16" s="10">
        <v>701.125</v>
      </c>
      <c r="E16" s="10">
        <v>250.845</v>
      </c>
      <c r="F16" s="10">
        <v>291.99799999999999</v>
      </c>
      <c r="G16" s="7">
        <v>1</v>
      </c>
      <c r="H16" s="10">
        <v>45</v>
      </c>
      <c r="I16" s="10" t="s">
        <v>39</v>
      </c>
      <c r="J16" s="10"/>
      <c r="K16" s="10">
        <v>243.2</v>
      </c>
      <c r="L16" s="10">
        <f t="shared" si="3"/>
        <v>7.6450000000000102</v>
      </c>
      <c r="M16" s="10"/>
      <c r="N16" s="10"/>
      <c r="O16" s="10">
        <v>120</v>
      </c>
      <c r="P16" s="10">
        <v>90</v>
      </c>
      <c r="Q16" s="10">
        <f t="shared" si="4"/>
        <v>50.168999999999997</v>
      </c>
      <c r="R16" s="4">
        <f t="shared" si="11"/>
        <v>200.36799999999999</v>
      </c>
      <c r="S16" s="4">
        <f t="shared" si="6"/>
        <v>200</v>
      </c>
      <c r="T16" s="4">
        <f t="shared" si="7"/>
        <v>100</v>
      </c>
      <c r="U16" s="4">
        <v>100</v>
      </c>
      <c r="V16" s="4"/>
      <c r="W16" s="10"/>
      <c r="X16" s="10">
        <f t="shared" si="8"/>
        <v>13.992664792999664</v>
      </c>
      <c r="Y16" s="10">
        <f t="shared" si="5"/>
        <v>10.00613924933724</v>
      </c>
      <c r="Z16" s="10">
        <v>54.9054</v>
      </c>
      <c r="AA16" s="10">
        <v>60.539200000000008</v>
      </c>
      <c r="AB16" s="10">
        <v>49.594000000000001</v>
      </c>
      <c r="AC16" s="10">
        <v>55.683399999999992</v>
      </c>
      <c r="AD16" s="10">
        <v>49.023600000000002</v>
      </c>
      <c r="AE16" s="10">
        <v>51.980200000000004</v>
      </c>
      <c r="AF16" s="10">
        <v>40.6248</v>
      </c>
      <c r="AG16" s="10">
        <v>40.662199999999999</v>
      </c>
      <c r="AH16" s="10">
        <v>46.477200000000003</v>
      </c>
      <c r="AI16" s="10">
        <v>47.651600000000002</v>
      </c>
      <c r="AJ16" s="10"/>
      <c r="AK16" s="10">
        <f t="shared" si="9"/>
        <v>100</v>
      </c>
      <c r="AL16" s="10">
        <f t="shared" si="10"/>
        <v>100</v>
      </c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53</v>
      </c>
      <c r="B17" s="10" t="s">
        <v>38</v>
      </c>
      <c r="C17" s="10">
        <v>417</v>
      </c>
      <c r="D17" s="10">
        <v>13</v>
      </c>
      <c r="E17" s="10">
        <v>172</v>
      </c>
      <c r="F17" s="10">
        <v>235</v>
      </c>
      <c r="G17" s="7">
        <v>0.12</v>
      </c>
      <c r="H17" s="10">
        <v>60</v>
      </c>
      <c r="I17" s="9" t="s">
        <v>54</v>
      </c>
      <c r="J17" s="10"/>
      <c r="K17" s="10">
        <v>174</v>
      </c>
      <c r="L17" s="10">
        <f t="shared" si="3"/>
        <v>-2</v>
      </c>
      <c r="M17" s="10"/>
      <c r="N17" s="10"/>
      <c r="O17" s="10">
        <v>136</v>
      </c>
      <c r="P17" s="10">
        <v>90</v>
      </c>
      <c r="Q17" s="10">
        <f t="shared" si="4"/>
        <v>34.4</v>
      </c>
      <c r="R17" s="4"/>
      <c r="S17" s="4">
        <f t="shared" si="6"/>
        <v>0</v>
      </c>
      <c r="T17" s="4">
        <f t="shared" si="7"/>
        <v>0</v>
      </c>
      <c r="U17" s="4"/>
      <c r="V17" s="4"/>
      <c r="W17" s="10"/>
      <c r="X17" s="10">
        <f t="shared" si="8"/>
        <v>13.401162790697676</v>
      </c>
      <c r="Y17" s="10">
        <f t="shared" si="5"/>
        <v>13.401162790697676</v>
      </c>
      <c r="Z17" s="10">
        <v>43.2</v>
      </c>
      <c r="AA17" s="10">
        <v>42.2</v>
      </c>
      <c r="AB17" s="10">
        <v>67.400000000000006</v>
      </c>
      <c r="AC17" s="10">
        <v>104.6</v>
      </c>
      <c r="AD17" s="10">
        <v>17</v>
      </c>
      <c r="AE17" s="10">
        <v>58.8</v>
      </c>
      <c r="AF17" s="10">
        <v>44.4</v>
      </c>
      <c r="AG17" s="10">
        <v>35</v>
      </c>
      <c r="AH17" s="10">
        <v>36</v>
      </c>
      <c r="AI17" s="10">
        <v>19</v>
      </c>
      <c r="AJ17" s="10" t="s">
        <v>48</v>
      </c>
      <c r="AK17" s="10">
        <f t="shared" si="9"/>
        <v>0</v>
      </c>
      <c r="AL17" s="10">
        <f t="shared" si="10"/>
        <v>0</v>
      </c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55</v>
      </c>
      <c r="B18" s="10" t="s">
        <v>38</v>
      </c>
      <c r="C18" s="10">
        <v>74</v>
      </c>
      <c r="D18" s="10">
        <v>191</v>
      </c>
      <c r="E18" s="10">
        <v>121</v>
      </c>
      <c r="F18" s="10">
        <v>91</v>
      </c>
      <c r="G18" s="7">
        <v>0.25</v>
      </c>
      <c r="H18" s="10">
        <v>120</v>
      </c>
      <c r="I18" s="10" t="s">
        <v>39</v>
      </c>
      <c r="J18" s="10"/>
      <c r="K18" s="10">
        <v>138</v>
      </c>
      <c r="L18" s="10">
        <f t="shared" si="3"/>
        <v>-17</v>
      </c>
      <c r="M18" s="10"/>
      <c r="N18" s="10"/>
      <c r="O18" s="10">
        <v>45</v>
      </c>
      <c r="P18" s="10">
        <v>32</v>
      </c>
      <c r="Q18" s="10">
        <f t="shared" si="4"/>
        <v>24.2</v>
      </c>
      <c r="R18" s="4">
        <f t="shared" si="11"/>
        <v>170.8</v>
      </c>
      <c r="S18" s="4">
        <f t="shared" si="6"/>
        <v>171</v>
      </c>
      <c r="T18" s="4">
        <f t="shared" si="7"/>
        <v>91</v>
      </c>
      <c r="U18" s="4">
        <v>80</v>
      </c>
      <c r="V18" s="4"/>
      <c r="W18" s="10"/>
      <c r="X18" s="10">
        <f t="shared" si="8"/>
        <v>14.008264462809917</v>
      </c>
      <c r="Y18" s="10">
        <f t="shared" si="5"/>
        <v>6.9421487603305785</v>
      </c>
      <c r="Z18" s="10">
        <v>31.6</v>
      </c>
      <c r="AA18" s="10">
        <v>33.4</v>
      </c>
      <c r="AB18" s="10">
        <v>21.4</v>
      </c>
      <c r="AC18" s="10">
        <v>27.8</v>
      </c>
      <c r="AD18" s="10">
        <v>16.600000000000001</v>
      </c>
      <c r="AE18" s="10">
        <v>18.399999999999999</v>
      </c>
      <c r="AF18" s="10">
        <v>17.2</v>
      </c>
      <c r="AG18" s="10">
        <v>21</v>
      </c>
      <c r="AH18" s="10">
        <v>14.6</v>
      </c>
      <c r="AI18" s="10">
        <v>17.2</v>
      </c>
      <c r="AJ18" s="10" t="s">
        <v>48</v>
      </c>
      <c r="AK18" s="10">
        <f t="shared" si="9"/>
        <v>22.75</v>
      </c>
      <c r="AL18" s="10">
        <f t="shared" si="10"/>
        <v>20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0" t="s">
        <v>56</v>
      </c>
      <c r="B19" s="10" t="s">
        <v>38</v>
      </c>
      <c r="C19" s="10">
        <v>20</v>
      </c>
      <c r="D19" s="10">
        <v>10</v>
      </c>
      <c r="E19" s="10">
        <v>12</v>
      </c>
      <c r="F19" s="10">
        <v>17</v>
      </c>
      <c r="G19" s="7">
        <v>0.25</v>
      </c>
      <c r="H19" s="10">
        <v>120</v>
      </c>
      <c r="I19" s="10" t="s">
        <v>39</v>
      </c>
      <c r="J19" s="10"/>
      <c r="K19" s="10">
        <v>12</v>
      </c>
      <c r="L19" s="10">
        <f t="shared" si="3"/>
        <v>0</v>
      </c>
      <c r="M19" s="10"/>
      <c r="N19" s="10"/>
      <c r="O19" s="10">
        <v>0</v>
      </c>
      <c r="P19" s="10"/>
      <c r="Q19" s="10">
        <f t="shared" si="4"/>
        <v>2.4</v>
      </c>
      <c r="R19" s="4">
        <f t="shared" si="11"/>
        <v>16.600000000000001</v>
      </c>
      <c r="S19" s="4">
        <f t="shared" si="6"/>
        <v>17</v>
      </c>
      <c r="T19" s="4">
        <f t="shared" si="7"/>
        <v>17</v>
      </c>
      <c r="U19" s="4"/>
      <c r="V19" s="4"/>
      <c r="W19" s="10"/>
      <c r="X19" s="10">
        <f t="shared" si="8"/>
        <v>14.166666666666668</v>
      </c>
      <c r="Y19" s="10">
        <f t="shared" si="5"/>
        <v>7.0833333333333339</v>
      </c>
      <c r="Z19" s="10">
        <v>0.8</v>
      </c>
      <c r="AA19" s="10">
        <v>0</v>
      </c>
      <c r="AB19" s="10">
        <v>0</v>
      </c>
      <c r="AC19" s="10">
        <v>0.4</v>
      </c>
      <c r="AD19" s="10">
        <v>0.8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 t="s">
        <v>57</v>
      </c>
      <c r="AK19" s="10">
        <f t="shared" si="9"/>
        <v>4.25</v>
      </c>
      <c r="AL19" s="10">
        <f t="shared" si="10"/>
        <v>0</v>
      </c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0" t="s">
        <v>58</v>
      </c>
      <c r="B20" s="10" t="s">
        <v>42</v>
      </c>
      <c r="C20" s="10">
        <v>25.465</v>
      </c>
      <c r="D20" s="10">
        <v>16.960999999999999</v>
      </c>
      <c r="E20" s="10">
        <v>10.099</v>
      </c>
      <c r="F20" s="10">
        <v>23.318000000000001</v>
      </c>
      <c r="G20" s="7">
        <v>1</v>
      </c>
      <c r="H20" s="10">
        <v>120</v>
      </c>
      <c r="I20" s="10" t="s">
        <v>39</v>
      </c>
      <c r="J20" s="10"/>
      <c r="K20" s="10">
        <v>10</v>
      </c>
      <c r="L20" s="10">
        <f t="shared" si="3"/>
        <v>9.9000000000000199E-2</v>
      </c>
      <c r="M20" s="10"/>
      <c r="N20" s="10"/>
      <c r="O20" s="10">
        <v>7</v>
      </c>
      <c r="P20" s="10"/>
      <c r="Q20" s="10">
        <f t="shared" si="4"/>
        <v>2.0198</v>
      </c>
      <c r="R20" s="4"/>
      <c r="S20" s="4">
        <f t="shared" si="6"/>
        <v>0</v>
      </c>
      <c r="T20" s="4">
        <f t="shared" si="7"/>
        <v>0</v>
      </c>
      <c r="U20" s="4"/>
      <c r="V20" s="4"/>
      <c r="W20" s="10"/>
      <c r="X20" s="10">
        <f t="shared" si="8"/>
        <v>15.010397069016735</v>
      </c>
      <c r="Y20" s="10">
        <f t="shared" si="5"/>
        <v>15.010397069016735</v>
      </c>
      <c r="Z20" s="10">
        <v>2.113</v>
      </c>
      <c r="AA20" s="10">
        <v>2.2153999999999998</v>
      </c>
      <c r="AB20" s="10">
        <v>2.5042</v>
      </c>
      <c r="AC20" s="10">
        <v>2.4940000000000002</v>
      </c>
      <c r="AD20" s="10">
        <v>1.0032000000000001</v>
      </c>
      <c r="AE20" s="10">
        <v>1.3997999999999999</v>
      </c>
      <c r="AF20" s="10">
        <v>2.2831999999999999</v>
      </c>
      <c r="AG20" s="10">
        <v>2.6907999999999999</v>
      </c>
      <c r="AH20" s="10">
        <v>1.8824000000000001</v>
      </c>
      <c r="AI20" s="10">
        <v>2.3864000000000001</v>
      </c>
      <c r="AJ20" s="10"/>
      <c r="AK20" s="10">
        <f t="shared" si="9"/>
        <v>0</v>
      </c>
      <c r="AL20" s="10">
        <f t="shared" si="10"/>
        <v>0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59</v>
      </c>
      <c r="B21" s="10" t="s">
        <v>38</v>
      </c>
      <c r="C21" s="10">
        <v>71</v>
      </c>
      <c r="D21" s="10">
        <v>178</v>
      </c>
      <c r="E21" s="10">
        <v>160</v>
      </c>
      <c r="F21" s="10">
        <v>27</v>
      </c>
      <c r="G21" s="7">
        <v>0.4</v>
      </c>
      <c r="H21" s="10">
        <v>45</v>
      </c>
      <c r="I21" s="10" t="s">
        <v>39</v>
      </c>
      <c r="J21" s="10"/>
      <c r="K21" s="10">
        <v>184.5</v>
      </c>
      <c r="L21" s="10">
        <f t="shared" si="3"/>
        <v>-24.5</v>
      </c>
      <c r="M21" s="10"/>
      <c r="N21" s="10"/>
      <c r="O21" s="10">
        <v>200</v>
      </c>
      <c r="P21" s="10">
        <v>175</v>
      </c>
      <c r="Q21" s="10">
        <f t="shared" si="4"/>
        <v>32</v>
      </c>
      <c r="R21" s="4">
        <f t="shared" si="11"/>
        <v>46</v>
      </c>
      <c r="S21" s="4">
        <f t="shared" si="6"/>
        <v>46</v>
      </c>
      <c r="T21" s="4">
        <f t="shared" si="7"/>
        <v>0</v>
      </c>
      <c r="U21" s="4">
        <v>46</v>
      </c>
      <c r="V21" s="4"/>
      <c r="W21" s="10"/>
      <c r="X21" s="10">
        <f t="shared" si="8"/>
        <v>14</v>
      </c>
      <c r="Y21" s="10">
        <f t="shared" si="5"/>
        <v>12.5625</v>
      </c>
      <c r="Z21" s="10">
        <v>39.6</v>
      </c>
      <c r="AA21" s="10">
        <v>30.2</v>
      </c>
      <c r="AB21" s="10">
        <v>12.2</v>
      </c>
      <c r="AC21" s="10">
        <v>47.4</v>
      </c>
      <c r="AD21" s="10">
        <v>17.2</v>
      </c>
      <c r="AE21" s="10">
        <v>30.6</v>
      </c>
      <c r="AF21" s="10">
        <v>40.799999999999997</v>
      </c>
      <c r="AG21" s="10">
        <v>45.8</v>
      </c>
      <c r="AH21" s="10">
        <v>17</v>
      </c>
      <c r="AI21" s="10">
        <v>29.6</v>
      </c>
      <c r="AJ21" s="10" t="s">
        <v>48</v>
      </c>
      <c r="AK21" s="10">
        <f t="shared" si="9"/>
        <v>0</v>
      </c>
      <c r="AL21" s="10">
        <f t="shared" si="10"/>
        <v>18.400000000000002</v>
      </c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60</v>
      </c>
      <c r="B22" s="10" t="s">
        <v>42</v>
      </c>
      <c r="C22" s="10">
        <v>197.577</v>
      </c>
      <c r="D22" s="10">
        <v>369.14400000000001</v>
      </c>
      <c r="E22" s="10">
        <v>227.833</v>
      </c>
      <c r="F22" s="10">
        <v>197.77500000000001</v>
      </c>
      <c r="G22" s="7">
        <v>1</v>
      </c>
      <c r="H22" s="10">
        <v>60</v>
      </c>
      <c r="I22" s="10" t="s">
        <v>39</v>
      </c>
      <c r="J22" s="10"/>
      <c r="K22" s="10">
        <v>227.4</v>
      </c>
      <c r="L22" s="10">
        <f t="shared" si="3"/>
        <v>0.43299999999999272</v>
      </c>
      <c r="M22" s="10"/>
      <c r="N22" s="10"/>
      <c r="O22" s="10">
        <v>35</v>
      </c>
      <c r="P22" s="10">
        <v>30</v>
      </c>
      <c r="Q22" s="10">
        <f t="shared" si="4"/>
        <v>45.566600000000001</v>
      </c>
      <c r="R22" s="4">
        <f t="shared" si="11"/>
        <v>375.15740000000005</v>
      </c>
      <c r="S22" s="21">
        <f>ROUND(R22+$S$1*Q22,0)</f>
        <v>466</v>
      </c>
      <c r="T22" s="4">
        <f t="shared" si="7"/>
        <v>246</v>
      </c>
      <c r="U22" s="21">
        <v>220</v>
      </c>
      <c r="V22" s="4"/>
      <c r="W22" s="10"/>
      <c r="X22" s="10">
        <f t="shared" si="8"/>
        <v>15.993622521759358</v>
      </c>
      <c r="Y22" s="10">
        <f t="shared" si="5"/>
        <v>5.7668336018048301</v>
      </c>
      <c r="Z22" s="10">
        <v>47.510800000000003</v>
      </c>
      <c r="AA22" s="10">
        <v>54.686400000000013</v>
      </c>
      <c r="AB22" s="10">
        <v>42.425400000000003</v>
      </c>
      <c r="AC22" s="10">
        <v>49.172600000000003</v>
      </c>
      <c r="AD22" s="10">
        <v>57.009799999999998</v>
      </c>
      <c r="AE22" s="10">
        <v>47.7958</v>
      </c>
      <c r="AF22" s="10">
        <v>43.544600000000003</v>
      </c>
      <c r="AG22" s="10">
        <v>51.598799999999997</v>
      </c>
      <c r="AH22" s="10">
        <v>55.249600000000001</v>
      </c>
      <c r="AI22" s="10">
        <v>51.416600000000003</v>
      </c>
      <c r="AJ22" s="10"/>
      <c r="AK22" s="10">
        <f t="shared" si="9"/>
        <v>246</v>
      </c>
      <c r="AL22" s="10">
        <f t="shared" si="10"/>
        <v>220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61</v>
      </c>
      <c r="B23" s="10" t="s">
        <v>38</v>
      </c>
      <c r="C23" s="10">
        <v>48</v>
      </c>
      <c r="D23" s="10">
        <v>47</v>
      </c>
      <c r="E23" s="10">
        <v>46</v>
      </c>
      <c r="F23" s="10">
        <v>35</v>
      </c>
      <c r="G23" s="7">
        <v>0.22</v>
      </c>
      <c r="H23" s="10">
        <v>120</v>
      </c>
      <c r="I23" s="10" t="s">
        <v>39</v>
      </c>
      <c r="J23" s="10"/>
      <c r="K23" s="10">
        <v>46</v>
      </c>
      <c r="L23" s="10">
        <f t="shared" si="3"/>
        <v>0</v>
      </c>
      <c r="M23" s="10"/>
      <c r="N23" s="10"/>
      <c r="O23" s="10">
        <v>50</v>
      </c>
      <c r="P23" s="10"/>
      <c r="Q23" s="10">
        <f t="shared" si="4"/>
        <v>9.1999999999999993</v>
      </c>
      <c r="R23" s="4">
        <f t="shared" si="11"/>
        <v>43.799999999999983</v>
      </c>
      <c r="S23" s="4">
        <f t="shared" si="6"/>
        <v>44</v>
      </c>
      <c r="T23" s="4">
        <f t="shared" si="7"/>
        <v>20</v>
      </c>
      <c r="U23" s="4">
        <v>24</v>
      </c>
      <c r="V23" s="4"/>
      <c r="W23" s="10"/>
      <c r="X23" s="10">
        <f t="shared" si="8"/>
        <v>14.021739130434783</v>
      </c>
      <c r="Y23" s="10">
        <f t="shared" si="5"/>
        <v>9.2391304347826093</v>
      </c>
      <c r="Z23" s="10">
        <v>9</v>
      </c>
      <c r="AA23" s="10">
        <v>9.4</v>
      </c>
      <c r="AB23" s="10">
        <v>10.8</v>
      </c>
      <c r="AC23" s="10">
        <v>7.8</v>
      </c>
      <c r="AD23" s="10">
        <v>9.1999999999999993</v>
      </c>
      <c r="AE23" s="10">
        <v>9</v>
      </c>
      <c r="AF23" s="10">
        <v>9.8000000000000007</v>
      </c>
      <c r="AG23" s="10">
        <v>10.4</v>
      </c>
      <c r="AH23" s="10">
        <v>7.8</v>
      </c>
      <c r="AI23" s="10">
        <v>11</v>
      </c>
      <c r="AJ23" s="10"/>
      <c r="AK23" s="10">
        <f t="shared" si="9"/>
        <v>4.4000000000000004</v>
      </c>
      <c r="AL23" s="10">
        <f t="shared" si="10"/>
        <v>5.28</v>
      </c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62</v>
      </c>
      <c r="B24" s="10" t="s">
        <v>38</v>
      </c>
      <c r="C24" s="10">
        <v>65</v>
      </c>
      <c r="D24" s="10">
        <v>32</v>
      </c>
      <c r="E24" s="10">
        <v>13</v>
      </c>
      <c r="F24" s="10">
        <v>82</v>
      </c>
      <c r="G24" s="7">
        <v>0.4</v>
      </c>
      <c r="H24" s="10">
        <v>60</v>
      </c>
      <c r="I24" s="10" t="s">
        <v>39</v>
      </c>
      <c r="J24" s="10"/>
      <c r="K24" s="10">
        <v>13</v>
      </c>
      <c r="L24" s="10">
        <f t="shared" si="3"/>
        <v>0</v>
      </c>
      <c r="M24" s="10"/>
      <c r="N24" s="10"/>
      <c r="O24" s="10">
        <v>0</v>
      </c>
      <c r="P24" s="10"/>
      <c r="Q24" s="10">
        <f t="shared" si="4"/>
        <v>2.6</v>
      </c>
      <c r="R24" s="4"/>
      <c r="S24" s="4">
        <f t="shared" si="6"/>
        <v>0</v>
      </c>
      <c r="T24" s="4">
        <f t="shared" si="7"/>
        <v>0</v>
      </c>
      <c r="U24" s="4"/>
      <c r="V24" s="4"/>
      <c r="W24" s="10"/>
      <c r="X24" s="10">
        <f t="shared" si="8"/>
        <v>31.538461538461537</v>
      </c>
      <c r="Y24" s="10">
        <f t="shared" si="5"/>
        <v>31.538461538461537</v>
      </c>
      <c r="Z24" s="10">
        <v>1.8</v>
      </c>
      <c r="AA24" s="10">
        <v>7.8</v>
      </c>
      <c r="AB24" s="10">
        <v>8</v>
      </c>
      <c r="AC24" s="10">
        <v>5.4</v>
      </c>
      <c r="AD24" s="10">
        <v>1.4</v>
      </c>
      <c r="AE24" s="10">
        <v>9.8000000000000007</v>
      </c>
      <c r="AF24" s="10">
        <v>0</v>
      </c>
      <c r="AG24" s="10">
        <v>0</v>
      </c>
      <c r="AH24" s="10">
        <v>0</v>
      </c>
      <c r="AI24" s="10">
        <v>0</v>
      </c>
      <c r="AJ24" s="18" t="s">
        <v>152</v>
      </c>
      <c r="AK24" s="10">
        <f t="shared" si="9"/>
        <v>0</v>
      </c>
      <c r="AL24" s="10">
        <f t="shared" si="10"/>
        <v>0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63</v>
      </c>
      <c r="B25" s="10" t="s">
        <v>38</v>
      </c>
      <c r="C25" s="10">
        <v>1</v>
      </c>
      <c r="D25" s="10">
        <v>31</v>
      </c>
      <c r="E25" s="10">
        <v>24</v>
      </c>
      <c r="F25" s="10">
        <v>2</v>
      </c>
      <c r="G25" s="7">
        <v>0.09</v>
      </c>
      <c r="H25" s="10">
        <v>60</v>
      </c>
      <c r="I25" s="10" t="s">
        <v>39</v>
      </c>
      <c r="J25" s="10"/>
      <c r="K25" s="10">
        <v>30</v>
      </c>
      <c r="L25" s="10">
        <f t="shared" si="3"/>
        <v>-6</v>
      </c>
      <c r="M25" s="10"/>
      <c r="N25" s="10"/>
      <c r="O25" s="10">
        <v>5</v>
      </c>
      <c r="P25" s="10"/>
      <c r="Q25" s="10">
        <f t="shared" si="4"/>
        <v>4.8</v>
      </c>
      <c r="R25" s="4">
        <f>10*Q25-P25-O25-F25</f>
        <v>41</v>
      </c>
      <c r="S25" s="4">
        <f t="shared" si="6"/>
        <v>41</v>
      </c>
      <c r="T25" s="4">
        <f t="shared" si="7"/>
        <v>21</v>
      </c>
      <c r="U25" s="4">
        <v>20</v>
      </c>
      <c r="V25" s="4"/>
      <c r="W25" s="10"/>
      <c r="X25" s="10">
        <f t="shared" si="8"/>
        <v>10</v>
      </c>
      <c r="Y25" s="10">
        <f t="shared" si="5"/>
        <v>1.4583333333333335</v>
      </c>
      <c r="Z25" s="10">
        <v>3</v>
      </c>
      <c r="AA25" s="10">
        <v>4.8</v>
      </c>
      <c r="AB25" s="10">
        <v>1.8</v>
      </c>
      <c r="AC25" s="10">
        <v>4.8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 t="s">
        <v>57</v>
      </c>
      <c r="AK25" s="10">
        <f t="shared" si="9"/>
        <v>1.89</v>
      </c>
      <c r="AL25" s="10">
        <f t="shared" si="10"/>
        <v>1.7999999999999998</v>
      </c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64</v>
      </c>
      <c r="B26" s="10" t="s">
        <v>38</v>
      </c>
      <c r="C26" s="10">
        <v>241</v>
      </c>
      <c r="D26" s="10">
        <v>4</v>
      </c>
      <c r="E26" s="10">
        <v>143</v>
      </c>
      <c r="F26" s="10">
        <v>56</v>
      </c>
      <c r="G26" s="7">
        <v>0.09</v>
      </c>
      <c r="H26" s="10">
        <v>45</v>
      </c>
      <c r="I26" s="10" t="s">
        <v>39</v>
      </c>
      <c r="J26" s="10"/>
      <c r="K26" s="10">
        <v>144</v>
      </c>
      <c r="L26" s="10">
        <f t="shared" si="3"/>
        <v>-1</v>
      </c>
      <c r="M26" s="10"/>
      <c r="N26" s="10"/>
      <c r="O26" s="10">
        <v>60</v>
      </c>
      <c r="P26" s="10"/>
      <c r="Q26" s="10">
        <f t="shared" si="4"/>
        <v>28.6</v>
      </c>
      <c r="R26" s="4">
        <f>13*Q26-P26-O26-F26</f>
        <v>255.8</v>
      </c>
      <c r="S26" s="4">
        <f t="shared" si="6"/>
        <v>256</v>
      </c>
      <c r="T26" s="4">
        <f t="shared" si="7"/>
        <v>136</v>
      </c>
      <c r="U26" s="4">
        <v>120</v>
      </c>
      <c r="V26" s="4"/>
      <c r="W26" s="10"/>
      <c r="X26" s="10">
        <f t="shared" si="8"/>
        <v>13.006993006993007</v>
      </c>
      <c r="Y26" s="10">
        <f t="shared" si="5"/>
        <v>4.0559440559440558</v>
      </c>
      <c r="Z26" s="10">
        <v>17.399999999999999</v>
      </c>
      <c r="AA26" s="10">
        <v>21.6</v>
      </c>
      <c r="AB26" s="10">
        <v>27</v>
      </c>
      <c r="AC26" s="10">
        <v>17.399999999999999</v>
      </c>
      <c r="AD26" s="10">
        <v>4</v>
      </c>
      <c r="AE26" s="10">
        <v>37</v>
      </c>
      <c r="AF26" s="10">
        <v>28.4</v>
      </c>
      <c r="AG26" s="10">
        <v>31.8</v>
      </c>
      <c r="AH26" s="10">
        <v>4</v>
      </c>
      <c r="AI26" s="10">
        <v>20</v>
      </c>
      <c r="AJ26" s="10" t="s">
        <v>48</v>
      </c>
      <c r="AK26" s="10">
        <f t="shared" si="9"/>
        <v>12.24</v>
      </c>
      <c r="AL26" s="10">
        <f t="shared" si="10"/>
        <v>10.799999999999999</v>
      </c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65</v>
      </c>
      <c r="B27" s="10" t="s">
        <v>38</v>
      </c>
      <c r="C27" s="10">
        <v>18</v>
      </c>
      <c r="D27" s="10">
        <v>376</v>
      </c>
      <c r="E27" s="10">
        <v>116</v>
      </c>
      <c r="F27" s="10">
        <v>243</v>
      </c>
      <c r="G27" s="7">
        <v>0.4</v>
      </c>
      <c r="H27" s="10" t="e">
        <v>#N/A</v>
      </c>
      <c r="I27" s="10" t="s">
        <v>39</v>
      </c>
      <c r="J27" s="10"/>
      <c r="K27" s="10">
        <v>121</v>
      </c>
      <c r="L27" s="10">
        <f t="shared" si="3"/>
        <v>-5</v>
      </c>
      <c r="M27" s="10"/>
      <c r="N27" s="10"/>
      <c r="O27" s="10">
        <v>0</v>
      </c>
      <c r="P27" s="10"/>
      <c r="Q27" s="10">
        <f t="shared" si="4"/>
        <v>23.2</v>
      </c>
      <c r="R27" s="4">
        <f t="shared" si="11"/>
        <v>81.800000000000011</v>
      </c>
      <c r="S27" s="4">
        <f t="shared" si="6"/>
        <v>82</v>
      </c>
      <c r="T27" s="4">
        <f t="shared" si="7"/>
        <v>42</v>
      </c>
      <c r="U27" s="4">
        <v>40</v>
      </c>
      <c r="V27" s="4"/>
      <c r="W27" s="10"/>
      <c r="X27" s="10">
        <f t="shared" si="8"/>
        <v>14.008620689655173</v>
      </c>
      <c r="Y27" s="10">
        <f t="shared" si="5"/>
        <v>10.474137931034482</v>
      </c>
      <c r="Z27" s="10">
        <v>9.6</v>
      </c>
      <c r="AA27" s="10">
        <v>43.6</v>
      </c>
      <c r="AB27" s="10">
        <v>12.8</v>
      </c>
      <c r="AC27" s="10">
        <v>37.799999999999997</v>
      </c>
      <c r="AD27" s="10">
        <v>13</v>
      </c>
      <c r="AE27" s="10">
        <v>28.4</v>
      </c>
      <c r="AF27" s="10">
        <v>1.2</v>
      </c>
      <c r="AG27" s="10">
        <v>23.4</v>
      </c>
      <c r="AH27" s="10">
        <v>0</v>
      </c>
      <c r="AI27" s="10">
        <v>0</v>
      </c>
      <c r="AJ27" s="10" t="s">
        <v>57</v>
      </c>
      <c r="AK27" s="10">
        <f t="shared" si="9"/>
        <v>16.8</v>
      </c>
      <c r="AL27" s="10">
        <f t="shared" si="10"/>
        <v>16</v>
      </c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66</v>
      </c>
      <c r="B28" s="10" t="s">
        <v>38</v>
      </c>
      <c r="C28" s="10">
        <v>18</v>
      </c>
      <c r="D28" s="10">
        <v>8</v>
      </c>
      <c r="E28" s="10">
        <v>7</v>
      </c>
      <c r="F28" s="10">
        <v>17</v>
      </c>
      <c r="G28" s="7">
        <v>0.15</v>
      </c>
      <c r="H28" s="10">
        <v>45</v>
      </c>
      <c r="I28" s="10" t="s">
        <v>39</v>
      </c>
      <c r="J28" s="10"/>
      <c r="K28" s="10">
        <v>8</v>
      </c>
      <c r="L28" s="10">
        <f t="shared" si="3"/>
        <v>-1</v>
      </c>
      <c r="M28" s="10"/>
      <c r="N28" s="10"/>
      <c r="O28" s="10">
        <v>0</v>
      </c>
      <c r="P28" s="10"/>
      <c r="Q28" s="10">
        <f t="shared" si="4"/>
        <v>1.4</v>
      </c>
      <c r="R28" s="4"/>
      <c r="S28" s="4">
        <f t="shared" si="6"/>
        <v>0</v>
      </c>
      <c r="T28" s="4">
        <f t="shared" si="7"/>
        <v>0</v>
      </c>
      <c r="U28" s="4"/>
      <c r="V28" s="4"/>
      <c r="W28" s="10"/>
      <c r="X28" s="10">
        <f t="shared" si="8"/>
        <v>12.142857142857144</v>
      </c>
      <c r="Y28" s="10">
        <f t="shared" si="5"/>
        <v>12.142857142857144</v>
      </c>
      <c r="Z28" s="10">
        <v>1.2</v>
      </c>
      <c r="AA28" s="10">
        <v>0</v>
      </c>
      <c r="AB28" s="10">
        <v>1.8</v>
      </c>
      <c r="AC28" s="10">
        <v>0.8</v>
      </c>
      <c r="AD28" s="10">
        <v>2.4</v>
      </c>
      <c r="AE28" s="10">
        <v>0.6</v>
      </c>
      <c r="AF28" s="10">
        <v>0</v>
      </c>
      <c r="AG28" s="10">
        <v>0</v>
      </c>
      <c r="AH28" s="10">
        <v>0</v>
      </c>
      <c r="AI28" s="10">
        <v>0</v>
      </c>
      <c r="AJ28" s="10" t="s">
        <v>57</v>
      </c>
      <c r="AK28" s="10">
        <f t="shared" si="9"/>
        <v>0</v>
      </c>
      <c r="AL28" s="10">
        <f t="shared" si="10"/>
        <v>0</v>
      </c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0" t="s">
        <v>67</v>
      </c>
      <c r="B29" s="10" t="s">
        <v>42</v>
      </c>
      <c r="C29" s="10">
        <v>125.462</v>
      </c>
      <c r="D29" s="10">
        <v>824.50199999999995</v>
      </c>
      <c r="E29" s="10">
        <v>351.84699999999998</v>
      </c>
      <c r="F29" s="10">
        <v>297.74599999999998</v>
      </c>
      <c r="G29" s="7">
        <v>1</v>
      </c>
      <c r="H29" s="10">
        <v>45</v>
      </c>
      <c r="I29" s="10" t="s">
        <v>39</v>
      </c>
      <c r="J29" s="10"/>
      <c r="K29" s="10">
        <v>338.08300000000003</v>
      </c>
      <c r="L29" s="10">
        <f t="shared" si="3"/>
        <v>13.763999999999953</v>
      </c>
      <c r="M29" s="10"/>
      <c r="N29" s="10"/>
      <c r="O29" s="10">
        <v>142</v>
      </c>
      <c r="P29" s="10">
        <v>120</v>
      </c>
      <c r="Q29" s="10">
        <f t="shared" si="4"/>
        <v>70.369399999999999</v>
      </c>
      <c r="R29" s="4">
        <f t="shared" si="11"/>
        <v>425.42560000000003</v>
      </c>
      <c r="S29" s="4">
        <f t="shared" si="6"/>
        <v>425</v>
      </c>
      <c r="T29" s="4">
        <f t="shared" si="7"/>
        <v>215</v>
      </c>
      <c r="U29" s="4">
        <v>210</v>
      </c>
      <c r="V29" s="4"/>
      <c r="W29" s="10"/>
      <c r="X29" s="10">
        <f t="shared" si="8"/>
        <v>13.993951916600112</v>
      </c>
      <c r="Y29" s="10">
        <f t="shared" si="5"/>
        <v>7.9543949500777327</v>
      </c>
      <c r="Z29" s="10">
        <v>63.959600000000002</v>
      </c>
      <c r="AA29" s="10">
        <v>69.581400000000002</v>
      </c>
      <c r="AB29" s="10">
        <v>53.373800000000003</v>
      </c>
      <c r="AC29" s="10">
        <v>62.375599999999999</v>
      </c>
      <c r="AD29" s="10">
        <v>69.774799999999999</v>
      </c>
      <c r="AE29" s="10">
        <v>49.607799999999997</v>
      </c>
      <c r="AF29" s="10">
        <v>47.178400000000003</v>
      </c>
      <c r="AG29" s="10">
        <v>48.515799999999999</v>
      </c>
      <c r="AH29" s="10">
        <v>46.853400000000001</v>
      </c>
      <c r="AI29" s="10">
        <v>55.123600000000003</v>
      </c>
      <c r="AJ29" s="10"/>
      <c r="AK29" s="10">
        <f t="shared" si="9"/>
        <v>215</v>
      </c>
      <c r="AL29" s="10">
        <f t="shared" si="10"/>
        <v>210</v>
      </c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68</v>
      </c>
      <c r="B30" s="10" t="s">
        <v>38</v>
      </c>
      <c r="C30" s="10">
        <v>180</v>
      </c>
      <c r="D30" s="10">
        <v>1</v>
      </c>
      <c r="E30" s="10">
        <v>98</v>
      </c>
      <c r="F30" s="10">
        <v>79</v>
      </c>
      <c r="G30" s="7">
        <v>0.4</v>
      </c>
      <c r="H30" s="10" t="e">
        <v>#N/A</v>
      </c>
      <c r="I30" s="10" t="s">
        <v>39</v>
      </c>
      <c r="J30" s="10"/>
      <c r="K30" s="10">
        <v>99</v>
      </c>
      <c r="L30" s="10">
        <f t="shared" si="3"/>
        <v>-1</v>
      </c>
      <c r="M30" s="10"/>
      <c r="N30" s="10"/>
      <c r="O30" s="10">
        <v>49</v>
      </c>
      <c r="P30" s="10"/>
      <c r="Q30" s="10">
        <f t="shared" si="4"/>
        <v>19.600000000000001</v>
      </c>
      <c r="R30" s="4">
        <f t="shared" si="11"/>
        <v>146.40000000000003</v>
      </c>
      <c r="S30" s="4">
        <f t="shared" si="6"/>
        <v>146</v>
      </c>
      <c r="T30" s="4">
        <f t="shared" si="7"/>
        <v>76</v>
      </c>
      <c r="U30" s="4">
        <v>70</v>
      </c>
      <c r="V30" s="4"/>
      <c r="W30" s="10"/>
      <c r="X30" s="10">
        <f t="shared" si="8"/>
        <v>13.979591836734693</v>
      </c>
      <c r="Y30" s="10">
        <f t="shared" si="5"/>
        <v>6.5306122448979584</v>
      </c>
      <c r="Z30" s="10">
        <v>18.399999999999999</v>
      </c>
      <c r="AA30" s="10">
        <v>20.2</v>
      </c>
      <c r="AB30" s="10">
        <v>24.8</v>
      </c>
      <c r="AC30" s="10">
        <v>26.8</v>
      </c>
      <c r="AD30" s="10">
        <v>28.4</v>
      </c>
      <c r="AE30" s="10">
        <v>24.2</v>
      </c>
      <c r="AF30" s="10">
        <v>15.8</v>
      </c>
      <c r="AG30" s="10">
        <v>33.799999999999997</v>
      </c>
      <c r="AH30" s="10">
        <v>6.2</v>
      </c>
      <c r="AI30" s="10">
        <v>21.2</v>
      </c>
      <c r="AJ30" s="10" t="s">
        <v>48</v>
      </c>
      <c r="AK30" s="10">
        <f t="shared" si="9"/>
        <v>30.400000000000002</v>
      </c>
      <c r="AL30" s="10">
        <f t="shared" si="10"/>
        <v>28</v>
      </c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0" t="s">
        <v>69</v>
      </c>
      <c r="B31" s="10" t="s">
        <v>38</v>
      </c>
      <c r="C31" s="10">
        <v>11</v>
      </c>
      <c r="D31" s="10">
        <v>16</v>
      </c>
      <c r="E31" s="10">
        <v>8</v>
      </c>
      <c r="F31" s="10">
        <v>19</v>
      </c>
      <c r="G31" s="7">
        <v>0.4</v>
      </c>
      <c r="H31" s="10">
        <v>60</v>
      </c>
      <c r="I31" s="10" t="s">
        <v>39</v>
      </c>
      <c r="J31" s="10"/>
      <c r="K31" s="10">
        <v>8</v>
      </c>
      <c r="L31" s="10">
        <f t="shared" si="3"/>
        <v>0</v>
      </c>
      <c r="M31" s="10"/>
      <c r="N31" s="10"/>
      <c r="O31" s="10">
        <v>0</v>
      </c>
      <c r="P31" s="10"/>
      <c r="Q31" s="10">
        <f t="shared" si="4"/>
        <v>1.6</v>
      </c>
      <c r="R31" s="4"/>
      <c r="S31" s="4">
        <f t="shared" si="6"/>
        <v>0</v>
      </c>
      <c r="T31" s="4">
        <f t="shared" si="7"/>
        <v>0</v>
      </c>
      <c r="U31" s="4"/>
      <c r="V31" s="4"/>
      <c r="W31" s="10"/>
      <c r="X31" s="10">
        <f t="shared" si="8"/>
        <v>11.875</v>
      </c>
      <c r="Y31" s="10">
        <f t="shared" si="5"/>
        <v>11.875</v>
      </c>
      <c r="Z31" s="10">
        <v>1</v>
      </c>
      <c r="AA31" s="10">
        <v>2.8</v>
      </c>
      <c r="AB31" s="10">
        <v>2.8</v>
      </c>
      <c r="AC31" s="10">
        <v>3.2</v>
      </c>
      <c r="AD31" s="10">
        <v>1.8</v>
      </c>
      <c r="AE31" s="10">
        <v>6</v>
      </c>
      <c r="AF31" s="10">
        <v>0</v>
      </c>
      <c r="AG31" s="10">
        <v>0</v>
      </c>
      <c r="AH31" s="10">
        <v>0</v>
      </c>
      <c r="AI31" s="10">
        <v>0</v>
      </c>
      <c r="AJ31" s="10" t="s">
        <v>57</v>
      </c>
      <c r="AK31" s="10">
        <f t="shared" si="9"/>
        <v>0</v>
      </c>
      <c r="AL31" s="10">
        <f t="shared" si="10"/>
        <v>0</v>
      </c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70</v>
      </c>
      <c r="B32" s="10" t="s">
        <v>38</v>
      </c>
      <c r="C32" s="10">
        <v>311</v>
      </c>
      <c r="D32" s="10">
        <v>451</v>
      </c>
      <c r="E32" s="10">
        <v>293</v>
      </c>
      <c r="F32" s="10">
        <v>398</v>
      </c>
      <c r="G32" s="7">
        <v>0.4</v>
      </c>
      <c r="H32" s="10">
        <v>60</v>
      </c>
      <c r="I32" s="10" t="s">
        <v>39</v>
      </c>
      <c r="J32" s="10"/>
      <c r="K32" s="10">
        <v>310</v>
      </c>
      <c r="L32" s="10">
        <f t="shared" si="3"/>
        <v>-17</v>
      </c>
      <c r="M32" s="10"/>
      <c r="N32" s="10"/>
      <c r="O32" s="10">
        <v>123</v>
      </c>
      <c r="P32" s="10">
        <v>48</v>
      </c>
      <c r="Q32" s="10">
        <f t="shared" si="4"/>
        <v>58.6</v>
      </c>
      <c r="R32" s="4">
        <f t="shared" si="11"/>
        <v>251.39999999999998</v>
      </c>
      <c r="S32" s="4">
        <f t="shared" si="6"/>
        <v>251</v>
      </c>
      <c r="T32" s="4">
        <f t="shared" si="7"/>
        <v>131</v>
      </c>
      <c r="U32" s="4">
        <v>120</v>
      </c>
      <c r="V32" s="4"/>
      <c r="W32" s="10"/>
      <c r="X32" s="10">
        <f t="shared" si="8"/>
        <v>13.993174061433447</v>
      </c>
      <c r="Y32" s="10">
        <f t="shared" si="5"/>
        <v>9.7098976109215016</v>
      </c>
      <c r="Z32" s="10">
        <v>56.6</v>
      </c>
      <c r="AA32" s="10">
        <v>61.2</v>
      </c>
      <c r="AB32" s="10">
        <v>52.4</v>
      </c>
      <c r="AC32" s="10">
        <v>65</v>
      </c>
      <c r="AD32" s="10">
        <v>68</v>
      </c>
      <c r="AE32" s="10">
        <v>53.6</v>
      </c>
      <c r="AF32" s="10">
        <v>52.4</v>
      </c>
      <c r="AG32" s="10">
        <v>57.2</v>
      </c>
      <c r="AH32" s="10">
        <v>52</v>
      </c>
      <c r="AI32" s="10">
        <v>47.8</v>
      </c>
      <c r="AJ32" s="10" t="s">
        <v>48</v>
      </c>
      <c r="AK32" s="10">
        <f t="shared" si="9"/>
        <v>52.400000000000006</v>
      </c>
      <c r="AL32" s="10">
        <f t="shared" si="10"/>
        <v>48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71</v>
      </c>
      <c r="B33" s="10" t="s">
        <v>38</v>
      </c>
      <c r="C33" s="10">
        <v>239</v>
      </c>
      <c r="D33" s="10">
        <v>13</v>
      </c>
      <c r="E33" s="10">
        <v>231</v>
      </c>
      <c r="F33" s="10">
        <v>-4</v>
      </c>
      <c r="G33" s="7">
        <v>0.4</v>
      </c>
      <c r="H33" s="10">
        <v>60</v>
      </c>
      <c r="I33" s="9" t="s">
        <v>54</v>
      </c>
      <c r="J33" s="10"/>
      <c r="K33" s="10">
        <v>235</v>
      </c>
      <c r="L33" s="10">
        <f t="shared" si="3"/>
        <v>-4</v>
      </c>
      <c r="M33" s="10"/>
      <c r="N33" s="10"/>
      <c r="O33" s="10">
        <v>240</v>
      </c>
      <c r="P33" s="10">
        <v>200</v>
      </c>
      <c r="Q33" s="10">
        <f t="shared" si="4"/>
        <v>46.2</v>
      </c>
      <c r="R33" s="4">
        <f>13*Q33-P33-O33-F33</f>
        <v>164.60000000000002</v>
      </c>
      <c r="S33" s="4">
        <f t="shared" si="6"/>
        <v>165</v>
      </c>
      <c r="T33" s="4">
        <f t="shared" si="7"/>
        <v>85</v>
      </c>
      <c r="U33" s="4">
        <v>80</v>
      </c>
      <c r="V33" s="4"/>
      <c r="W33" s="10"/>
      <c r="X33" s="10">
        <f t="shared" si="8"/>
        <v>13.008658008658008</v>
      </c>
      <c r="Y33" s="10">
        <f t="shared" si="5"/>
        <v>9.437229437229437</v>
      </c>
      <c r="Z33" s="10">
        <v>130.80000000000001</v>
      </c>
      <c r="AA33" s="10">
        <v>43.4</v>
      </c>
      <c r="AB33" s="10">
        <v>139.6</v>
      </c>
      <c r="AC33" s="10">
        <v>59.2</v>
      </c>
      <c r="AD33" s="10">
        <v>22.2</v>
      </c>
      <c r="AE33" s="10">
        <v>22</v>
      </c>
      <c r="AF33" s="10">
        <v>32.799999999999997</v>
      </c>
      <c r="AG33" s="10">
        <v>67.400000000000006</v>
      </c>
      <c r="AH33" s="10">
        <v>30</v>
      </c>
      <c r="AI33" s="10">
        <v>70.8</v>
      </c>
      <c r="AJ33" s="10" t="s">
        <v>48</v>
      </c>
      <c r="AK33" s="10">
        <f t="shared" si="9"/>
        <v>34</v>
      </c>
      <c r="AL33" s="10">
        <f t="shared" si="10"/>
        <v>32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1" t="s">
        <v>72</v>
      </c>
      <c r="B34" s="11" t="s">
        <v>38</v>
      </c>
      <c r="C34" s="11">
        <v>-1</v>
      </c>
      <c r="D34" s="11"/>
      <c r="E34" s="11"/>
      <c r="F34" s="17">
        <v>-1</v>
      </c>
      <c r="G34" s="12">
        <v>0</v>
      </c>
      <c r="H34" s="11" t="e">
        <v>#N/A</v>
      </c>
      <c r="I34" s="11" t="s">
        <v>73</v>
      </c>
      <c r="J34" s="11" t="s">
        <v>74</v>
      </c>
      <c r="K34" s="11"/>
      <c r="L34" s="11">
        <f t="shared" si="3"/>
        <v>0</v>
      </c>
      <c r="M34" s="11"/>
      <c r="N34" s="11"/>
      <c r="O34" s="11">
        <v>0</v>
      </c>
      <c r="P34" s="11"/>
      <c r="Q34" s="11">
        <f t="shared" si="4"/>
        <v>0</v>
      </c>
      <c r="R34" s="13"/>
      <c r="S34" s="4">
        <f t="shared" si="6"/>
        <v>0</v>
      </c>
      <c r="T34" s="4">
        <f t="shared" si="7"/>
        <v>0</v>
      </c>
      <c r="U34" s="4"/>
      <c r="V34" s="13"/>
      <c r="W34" s="11"/>
      <c r="X34" s="10" t="e">
        <f t="shared" si="8"/>
        <v>#DIV/0!</v>
      </c>
      <c r="Y34" s="11" t="e">
        <f t="shared" si="5"/>
        <v>#DIV/0!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/>
      <c r="AK34" s="10">
        <f t="shared" si="9"/>
        <v>0</v>
      </c>
      <c r="AL34" s="10">
        <f t="shared" si="10"/>
        <v>0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0" t="s">
        <v>75</v>
      </c>
      <c r="B35" s="10" t="s">
        <v>38</v>
      </c>
      <c r="C35" s="10">
        <v>761</v>
      </c>
      <c r="D35" s="10">
        <v>723</v>
      </c>
      <c r="E35" s="10">
        <v>462</v>
      </c>
      <c r="F35" s="10">
        <v>940</v>
      </c>
      <c r="G35" s="7">
        <v>0.4</v>
      </c>
      <c r="H35" s="10">
        <v>60</v>
      </c>
      <c r="I35" s="10" t="s">
        <v>39</v>
      </c>
      <c r="J35" s="10"/>
      <c r="K35" s="10">
        <v>462</v>
      </c>
      <c r="L35" s="10">
        <f t="shared" si="3"/>
        <v>0</v>
      </c>
      <c r="M35" s="10"/>
      <c r="N35" s="10"/>
      <c r="O35" s="10">
        <v>148</v>
      </c>
      <c r="P35" s="10">
        <v>100</v>
      </c>
      <c r="Q35" s="10">
        <f t="shared" si="4"/>
        <v>92.4</v>
      </c>
      <c r="R35" s="4">
        <f t="shared" ref="R35:R78" si="12">14*Q35-P35-O35-F35</f>
        <v>105.60000000000014</v>
      </c>
      <c r="S35" s="4">
        <f t="shared" si="6"/>
        <v>106</v>
      </c>
      <c r="T35" s="4">
        <f t="shared" si="7"/>
        <v>0</v>
      </c>
      <c r="U35" s="4">
        <v>106</v>
      </c>
      <c r="V35" s="4"/>
      <c r="W35" s="10"/>
      <c r="X35" s="10">
        <f t="shared" si="8"/>
        <v>14.004329004329003</v>
      </c>
      <c r="Y35" s="10">
        <f t="shared" si="5"/>
        <v>12.857142857142856</v>
      </c>
      <c r="Z35" s="10">
        <v>108.6</v>
      </c>
      <c r="AA35" s="10">
        <v>117</v>
      </c>
      <c r="AB35" s="10">
        <v>112.4</v>
      </c>
      <c r="AC35" s="10">
        <v>108.6</v>
      </c>
      <c r="AD35" s="10">
        <v>66.8</v>
      </c>
      <c r="AE35" s="10">
        <v>101.6</v>
      </c>
      <c r="AF35" s="10">
        <v>95.8</v>
      </c>
      <c r="AG35" s="10">
        <v>114</v>
      </c>
      <c r="AH35" s="10">
        <v>66.2</v>
      </c>
      <c r="AI35" s="10">
        <v>92</v>
      </c>
      <c r="AJ35" s="10" t="s">
        <v>48</v>
      </c>
      <c r="AK35" s="10">
        <f t="shared" si="9"/>
        <v>0</v>
      </c>
      <c r="AL35" s="10">
        <f t="shared" si="10"/>
        <v>42.400000000000006</v>
      </c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76</v>
      </c>
      <c r="B36" s="10" t="s">
        <v>38</v>
      </c>
      <c r="C36" s="10">
        <v>5</v>
      </c>
      <c r="D36" s="10"/>
      <c r="E36" s="10">
        <v>2</v>
      </c>
      <c r="F36" s="10"/>
      <c r="G36" s="7">
        <v>0.1</v>
      </c>
      <c r="H36" s="10">
        <v>45</v>
      </c>
      <c r="I36" s="9" t="s">
        <v>54</v>
      </c>
      <c r="J36" s="10"/>
      <c r="K36" s="10">
        <v>45</v>
      </c>
      <c r="L36" s="10">
        <f t="shared" si="3"/>
        <v>-43</v>
      </c>
      <c r="M36" s="10"/>
      <c r="N36" s="10"/>
      <c r="O36" s="10">
        <v>20</v>
      </c>
      <c r="P36" s="10"/>
      <c r="Q36" s="10">
        <f t="shared" si="4"/>
        <v>0.4</v>
      </c>
      <c r="R36" s="4"/>
      <c r="S36" s="4">
        <f t="shared" si="6"/>
        <v>0</v>
      </c>
      <c r="T36" s="4">
        <f t="shared" si="7"/>
        <v>0</v>
      </c>
      <c r="U36" s="4"/>
      <c r="V36" s="4"/>
      <c r="W36" s="10"/>
      <c r="X36" s="10">
        <f t="shared" si="8"/>
        <v>50</v>
      </c>
      <c r="Y36" s="10">
        <f t="shared" si="5"/>
        <v>50</v>
      </c>
      <c r="Z36" s="10">
        <v>1.6</v>
      </c>
      <c r="AA36" s="10">
        <v>1.2</v>
      </c>
      <c r="AB36" s="10">
        <v>1</v>
      </c>
      <c r="AC36" s="10">
        <v>5</v>
      </c>
      <c r="AD36" s="10">
        <v>1</v>
      </c>
      <c r="AE36" s="10">
        <v>1.2</v>
      </c>
      <c r="AF36" s="10">
        <v>0</v>
      </c>
      <c r="AG36" s="10">
        <v>8</v>
      </c>
      <c r="AH36" s="10">
        <v>3</v>
      </c>
      <c r="AI36" s="10">
        <v>13.8</v>
      </c>
      <c r="AJ36" s="10" t="s">
        <v>77</v>
      </c>
      <c r="AK36" s="10">
        <f t="shared" si="9"/>
        <v>0</v>
      </c>
      <c r="AL36" s="10">
        <f t="shared" si="10"/>
        <v>0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0" t="s">
        <v>78</v>
      </c>
      <c r="B37" s="10" t="s">
        <v>38</v>
      </c>
      <c r="C37" s="10">
        <v>360</v>
      </c>
      <c r="D37" s="10">
        <v>89</v>
      </c>
      <c r="E37" s="10">
        <v>205</v>
      </c>
      <c r="F37" s="10">
        <v>199</v>
      </c>
      <c r="G37" s="7">
        <v>0.1</v>
      </c>
      <c r="H37" s="10">
        <v>60</v>
      </c>
      <c r="I37" s="10" t="s">
        <v>39</v>
      </c>
      <c r="J37" s="10"/>
      <c r="K37" s="10">
        <v>207</v>
      </c>
      <c r="L37" s="10">
        <f t="shared" si="3"/>
        <v>-2</v>
      </c>
      <c r="M37" s="10"/>
      <c r="N37" s="10"/>
      <c r="O37" s="10">
        <v>0</v>
      </c>
      <c r="P37" s="10"/>
      <c r="Q37" s="10">
        <f t="shared" si="4"/>
        <v>41</v>
      </c>
      <c r="R37" s="4">
        <f t="shared" si="12"/>
        <v>375</v>
      </c>
      <c r="S37" s="4">
        <f t="shared" si="6"/>
        <v>375</v>
      </c>
      <c r="T37" s="4">
        <f t="shared" si="7"/>
        <v>193</v>
      </c>
      <c r="U37" s="4">
        <v>182</v>
      </c>
      <c r="V37" s="4"/>
      <c r="W37" s="10"/>
      <c r="X37" s="10">
        <f t="shared" si="8"/>
        <v>14</v>
      </c>
      <c r="Y37" s="10">
        <f t="shared" si="5"/>
        <v>4.8536585365853657</v>
      </c>
      <c r="Z37" s="10">
        <v>18</v>
      </c>
      <c r="AA37" s="10">
        <v>31.8</v>
      </c>
      <c r="AB37" s="10">
        <v>48.6</v>
      </c>
      <c r="AC37" s="10">
        <v>26.6</v>
      </c>
      <c r="AD37" s="10">
        <v>22</v>
      </c>
      <c r="AE37" s="10">
        <v>45.2</v>
      </c>
      <c r="AF37" s="10">
        <v>34.799999999999997</v>
      </c>
      <c r="AG37" s="10">
        <v>40</v>
      </c>
      <c r="AH37" s="10">
        <v>29.6</v>
      </c>
      <c r="AI37" s="10">
        <v>40.4</v>
      </c>
      <c r="AJ37" s="10" t="s">
        <v>48</v>
      </c>
      <c r="AK37" s="10">
        <f t="shared" si="9"/>
        <v>19.3</v>
      </c>
      <c r="AL37" s="10">
        <f t="shared" si="10"/>
        <v>18.2</v>
      </c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79</v>
      </c>
      <c r="B38" s="10" t="s">
        <v>38</v>
      </c>
      <c r="C38" s="10">
        <v>175</v>
      </c>
      <c r="D38" s="10">
        <v>54</v>
      </c>
      <c r="E38" s="10">
        <v>186</v>
      </c>
      <c r="F38" s="10">
        <v>19</v>
      </c>
      <c r="G38" s="7">
        <v>0.1</v>
      </c>
      <c r="H38" s="10">
        <v>60</v>
      </c>
      <c r="I38" s="9" t="s">
        <v>54</v>
      </c>
      <c r="J38" s="10"/>
      <c r="K38" s="10">
        <v>188</v>
      </c>
      <c r="L38" s="10">
        <f t="shared" ref="L38:L69" si="13">E38-K38</f>
        <v>-2</v>
      </c>
      <c r="M38" s="10"/>
      <c r="N38" s="10"/>
      <c r="O38" s="10">
        <v>236</v>
      </c>
      <c r="P38" s="10">
        <v>100</v>
      </c>
      <c r="Q38" s="10">
        <f t="shared" ref="Q38:Q69" si="14">E38/5</f>
        <v>37.200000000000003</v>
      </c>
      <c r="R38" s="4">
        <f>13*Q38-P38-O38-F38</f>
        <v>128.60000000000002</v>
      </c>
      <c r="S38" s="4">
        <f>V38</f>
        <v>750</v>
      </c>
      <c r="T38" s="4">
        <f t="shared" si="7"/>
        <v>670</v>
      </c>
      <c r="U38" s="4">
        <v>80</v>
      </c>
      <c r="V38" s="4">
        <v>750</v>
      </c>
      <c r="W38" s="10" t="s">
        <v>155</v>
      </c>
      <c r="X38" s="10">
        <f t="shared" si="8"/>
        <v>29.704301075268816</v>
      </c>
      <c r="Y38" s="10">
        <f t="shared" ref="Y38:Y69" si="15">(F38+O38+P38)/Q38</f>
        <v>9.543010752688172</v>
      </c>
      <c r="Z38" s="10">
        <v>37.6</v>
      </c>
      <c r="AA38" s="10">
        <v>37.799999999999997</v>
      </c>
      <c r="AB38" s="10">
        <v>30.8</v>
      </c>
      <c r="AC38" s="10">
        <v>49.4</v>
      </c>
      <c r="AD38" s="10">
        <v>14.8</v>
      </c>
      <c r="AE38" s="10">
        <v>26.4</v>
      </c>
      <c r="AF38" s="10">
        <v>14.8</v>
      </c>
      <c r="AG38" s="10">
        <v>154.80000000000001</v>
      </c>
      <c r="AH38" s="10">
        <v>231.2</v>
      </c>
      <c r="AI38" s="10">
        <v>52.4</v>
      </c>
      <c r="AJ38" s="10" t="s">
        <v>48</v>
      </c>
      <c r="AK38" s="10">
        <f t="shared" si="9"/>
        <v>67</v>
      </c>
      <c r="AL38" s="10">
        <f t="shared" si="10"/>
        <v>8</v>
      </c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0" t="s">
        <v>80</v>
      </c>
      <c r="B39" s="10" t="s">
        <v>38</v>
      </c>
      <c r="C39" s="10">
        <v>27</v>
      </c>
      <c r="D39" s="10">
        <v>10</v>
      </c>
      <c r="E39" s="10">
        <v>19</v>
      </c>
      <c r="F39" s="10">
        <v>11</v>
      </c>
      <c r="G39" s="7">
        <v>0.1</v>
      </c>
      <c r="H39" s="10">
        <v>45</v>
      </c>
      <c r="I39" s="10" t="s">
        <v>39</v>
      </c>
      <c r="J39" s="10"/>
      <c r="K39" s="10">
        <v>19</v>
      </c>
      <c r="L39" s="10">
        <f t="shared" si="13"/>
        <v>0</v>
      </c>
      <c r="M39" s="10"/>
      <c r="N39" s="10"/>
      <c r="O39" s="10">
        <v>17</v>
      </c>
      <c r="P39" s="10"/>
      <c r="Q39" s="10">
        <f t="shared" si="14"/>
        <v>3.8</v>
      </c>
      <c r="R39" s="4">
        <f t="shared" si="12"/>
        <v>25.199999999999996</v>
      </c>
      <c r="S39" s="4">
        <f t="shared" si="6"/>
        <v>25</v>
      </c>
      <c r="T39" s="4">
        <f t="shared" si="7"/>
        <v>25</v>
      </c>
      <c r="U39" s="4"/>
      <c r="V39" s="4"/>
      <c r="W39" s="10"/>
      <c r="X39" s="10">
        <f t="shared" si="8"/>
        <v>13.947368421052632</v>
      </c>
      <c r="Y39" s="10">
        <f t="shared" si="15"/>
        <v>7.3684210526315796</v>
      </c>
      <c r="Z39" s="10">
        <v>3.4</v>
      </c>
      <c r="AA39" s="10">
        <v>3.4</v>
      </c>
      <c r="AB39" s="10">
        <v>4.2</v>
      </c>
      <c r="AC39" s="10">
        <v>4</v>
      </c>
      <c r="AD39" s="10">
        <v>4.4000000000000004</v>
      </c>
      <c r="AE39" s="10">
        <v>5</v>
      </c>
      <c r="AF39" s="10">
        <v>0</v>
      </c>
      <c r="AG39" s="10">
        <v>0</v>
      </c>
      <c r="AH39" s="10">
        <v>0</v>
      </c>
      <c r="AI39" s="10">
        <v>0</v>
      </c>
      <c r="AJ39" s="10" t="s">
        <v>57</v>
      </c>
      <c r="AK39" s="10">
        <f t="shared" si="9"/>
        <v>2.5</v>
      </c>
      <c r="AL39" s="10">
        <f t="shared" si="10"/>
        <v>0</v>
      </c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81</v>
      </c>
      <c r="B40" s="10" t="s">
        <v>38</v>
      </c>
      <c r="C40" s="10">
        <v>189</v>
      </c>
      <c r="D40" s="10"/>
      <c r="E40" s="10">
        <v>164</v>
      </c>
      <c r="F40" s="10">
        <v>18</v>
      </c>
      <c r="G40" s="7">
        <v>0.4</v>
      </c>
      <c r="H40" s="10">
        <v>45</v>
      </c>
      <c r="I40" s="10" t="s">
        <v>39</v>
      </c>
      <c r="J40" s="10"/>
      <c r="K40" s="10">
        <v>170</v>
      </c>
      <c r="L40" s="10">
        <f t="shared" si="13"/>
        <v>-6</v>
      </c>
      <c r="M40" s="10"/>
      <c r="N40" s="10"/>
      <c r="O40" s="10">
        <v>241</v>
      </c>
      <c r="P40" s="10">
        <v>200</v>
      </c>
      <c r="Q40" s="10">
        <f t="shared" si="14"/>
        <v>32.799999999999997</v>
      </c>
      <c r="R40" s="4"/>
      <c r="S40" s="4">
        <f t="shared" si="6"/>
        <v>0</v>
      </c>
      <c r="T40" s="4">
        <f t="shared" si="7"/>
        <v>0</v>
      </c>
      <c r="U40" s="4"/>
      <c r="V40" s="4"/>
      <c r="W40" s="10"/>
      <c r="X40" s="10">
        <f t="shared" si="8"/>
        <v>13.993902439024392</v>
      </c>
      <c r="Y40" s="10">
        <f t="shared" si="15"/>
        <v>13.993902439024392</v>
      </c>
      <c r="Z40" s="10">
        <v>47.4</v>
      </c>
      <c r="AA40" s="10">
        <v>16.8</v>
      </c>
      <c r="AB40" s="10">
        <v>38</v>
      </c>
      <c r="AC40" s="10">
        <v>24.4</v>
      </c>
      <c r="AD40" s="10">
        <v>24.2</v>
      </c>
      <c r="AE40" s="10">
        <v>17</v>
      </c>
      <c r="AF40" s="10">
        <v>24</v>
      </c>
      <c r="AG40" s="10">
        <v>23.4</v>
      </c>
      <c r="AH40" s="10">
        <v>19.600000000000001</v>
      </c>
      <c r="AI40" s="10">
        <v>21</v>
      </c>
      <c r="AJ40" s="10" t="s">
        <v>48</v>
      </c>
      <c r="AK40" s="10">
        <f t="shared" si="9"/>
        <v>0</v>
      </c>
      <c r="AL40" s="10">
        <f t="shared" si="10"/>
        <v>0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82</v>
      </c>
      <c r="B41" s="10" t="s">
        <v>42</v>
      </c>
      <c r="C41" s="10">
        <v>49.088000000000001</v>
      </c>
      <c r="D41" s="10">
        <v>491.06400000000002</v>
      </c>
      <c r="E41" s="10">
        <v>166.7</v>
      </c>
      <c r="F41" s="10">
        <v>214.042</v>
      </c>
      <c r="G41" s="7">
        <v>1</v>
      </c>
      <c r="H41" s="10">
        <v>60</v>
      </c>
      <c r="I41" s="10" t="s">
        <v>39</v>
      </c>
      <c r="J41" s="10"/>
      <c r="K41" s="10">
        <v>167.8</v>
      </c>
      <c r="L41" s="10">
        <f t="shared" si="13"/>
        <v>-1.1000000000000227</v>
      </c>
      <c r="M41" s="10"/>
      <c r="N41" s="10"/>
      <c r="O41" s="10">
        <v>36</v>
      </c>
      <c r="P41" s="10"/>
      <c r="Q41" s="10">
        <f t="shared" si="14"/>
        <v>33.339999999999996</v>
      </c>
      <c r="R41" s="4">
        <f t="shared" si="12"/>
        <v>216.71799999999993</v>
      </c>
      <c r="S41" s="4">
        <f t="shared" si="6"/>
        <v>217</v>
      </c>
      <c r="T41" s="4">
        <f t="shared" si="7"/>
        <v>117</v>
      </c>
      <c r="U41" s="4">
        <v>100</v>
      </c>
      <c r="V41" s="4"/>
      <c r="W41" s="10"/>
      <c r="X41" s="10">
        <f t="shared" si="8"/>
        <v>14.008458308338335</v>
      </c>
      <c r="Y41" s="10">
        <f t="shared" si="15"/>
        <v>7.499760047990403</v>
      </c>
      <c r="Z41" s="10">
        <v>27.519400000000001</v>
      </c>
      <c r="AA41" s="10">
        <v>38.619199999999999</v>
      </c>
      <c r="AB41" s="10">
        <v>23.6098</v>
      </c>
      <c r="AC41" s="10">
        <v>34.096600000000002</v>
      </c>
      <c r="AD41" s="10">
        <v>33.529200000000003</v>
      </c>
      <c r="AE41" s="10">
        <v>32.6006</v>
      </c>
      <c r="AF41" s="10">
        <v>35.308800000000012</v>
      </c>
      <c r="AG41" s="10">
        <v>30.653600000000001</v>
      </c>
      <c r="AH41" s="10">
        <v>32.124200000000002</v>
      </c>
      <c r="AI41" s="10">
        <v>32.993200000000002</v>
      </c>
      <c r="AJ41" s="10"/>
      <c r="AK41" s="10">
        <f t="shared" si="9"/>
        <v>117</v>
      </c>
      <c r="AL41" s="10">
        <f t="shared" si="10"/>
        <v>100</v>
      </c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83</v>
      </c>
      <c r="B42" s="10" t="s">
        <v>42</v>
      </c>
      <c r="C42" s="10">
        <v>78.305000000000007</v>
      </c>
      <c r="D42" s="10">
        <v>157.82400000000001</v>
      </c>
      <c r="E42" s="10">
        <v>77.361999999999995</v>
      </c>
      <c r="F42" s="10">
        <v>86.406999999999996</v>
      </c>
      <c r="G42" s="7">
        <v>1</v>
      </c>
      <c r="H42" s="10">
        <v>45</v>
      </c>
      <c r="I42" s="10" t="s">
        <v>39</v>
      </c>
      <c r="J42" s="10"/>
      <c r="K42" s="10">
        <v>76</v>
      </c>
      <c r="L42" s="10">
        <f t="shared" si="13"/>
        <v>1.3619999999999948</v>
      </c>
      <c r="M42" s="10"/>
      <c r="N42" s="10"/>
      <c r="O42" s="10">
        <v>6</v>
      </c>
      <c r="P42" s="10"/>
      <c r="Q42" s="10">
        <f t="shared" si="14"/>
        <v>15.472399999999999</v>
      </c>
      <c r="R42" s="4">
        <f t="shared" si="12"/>
        <v>124.20659999999999</v>
      </c>
      <c r="S42" s="4">
        <f t="shared" si="6"/>
        <v>124</v>
      </c>
      <c r="T42" s="4">
        <f t="shared" si="7"/>
        <v>64</v>
      </c>
      <c r="U42" s="4">
        <v>60</v>
      </c>
      <c r="V42" s="4"/>
      <c r="W42" s="10"/>
      <c r="X42" s="10">
        <f t="shared" si="8"/>
        <v>13.986647191127426</v>
      </c>
      <c r="Y42" s="10">
        <f t="shared" si="15"/>
        <v>5.9723766190119187</v>
      </c>
      <c r="Z42" s="10">
        <v>12.135999999999999</v>
      </c>
      <c r="AA42" s="10">
        <v>16.500599999999999</v>
      </c>
      <c r="AB42" s="10">
        <v>15.227</v>
      </c>
      <c r="AC42" s="10">
        <v>15.023400000000001</v>
      </c>
      <c r="AD42" s="10">
        <v>14.888199999999999</v>
      </c>
      <c r="AE42" s="10">
        <v>15.9842</v>
      </c>
      <c r="AF42" s="10">
        <v>16.9328</v>
      </c>
      <c r="AG42" s="10">
        <v>13.667999999999999</v>
      </c>
      <c r="AH42" s="10">
        <v>13.8826</v>
      </c>
      <c r="AI42" s="10">
        <v>17.0364</v>
      </c>
      <c r="AJ42" s="10"/>
      <c r="AK42" s="10">
        <f t="shared" si="9"/>
        <v>64</v>
      </c>
      <c r="AL42" s="10">
        <f t="shared" si="10"/>
        <v>60</v>
      </c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84</v>
      </c>
      <c r="B43" s="10" t="s">
        <v>42</v>
      </c>
      <c r="C43" s="10">
        <v>87.805999999999997</v>
      </c>
      <c r="D43" s="10">
        <v>182.85499999999999</v>
      </c>
      <c r="E43" s="10">
        <v>98.909000000000006</v>
      </c>
      <c r="F43" s="10">
        <v>90.29</v>
      </c>
      <c r="G43" s="7">
        <v>1</v>
      </c>
      <c r="H43" s="10">
        <v>45</v>
      </c>
      <c r="I43" s="10" t="s">
        <v>39</v>
      </c>
      <c r="J43" s="10"/>
      <c r="K43" s="10">
        <v>100</v>
      </c>
      <c r="L43" s="10">
        <f t="shared" si="13"/>
        <v>-1.090999999999994</v>
      </c>
      <c r="M43" s="10"/>
      <c r="N43" s="10"/>
      <c r="O43" s="10">
        <v>100</v>
      </c>
      <c r="P43" s="10">
        <v>60</v>
      </c>
      <c r="Q43" s="10">
        <f t="shared" si="14"/>
        <v>19.7818</v>
      </c>
      <c r="R43" s="4">
        <f t="shared" si="12"/>
        <v>26.655199999999994</v>
      </c>
      <c r="S43" s="4">
        <f t="shared" si="6"/>
        <v>27</v>
      </c>
      <c r="T43" s="4">
        <f t="shared" si="7"/>
        <v>0</v>
      </c>
      <c r="U43" s="4">
        <v>27</v>
      </c>
      <c r="V43" s="4"/>
      <c r="W43" s="10"/>
      <c r="X43" s="10">
        <f t="shared" si="8"/>
        <v>14.017430163079196</v>
      </c>
      <c r="Y43" s="10">
        <f t="shared" si="15"/>
        <v>12.652539202701474</v>
      </c>
      <c r="Z43" s="10">
        <v>23.7698</v>
      </c>
      <c r="AA43" s="10">
        <v>21.126000000000001</v>
      </c>
      <c r="AB43" s="10">
        <v>17.626000000000001</v>
      </c>
      <c r="AC43" s="10">
        <v>23.604600000000001</v>
      </c>
      <c r="AD43" s="10">
        <v>28.2026</v>
      </c>
      <c r="AE43" s="10">
        <v>18.207000000000001</v>
      </c>
      <c r="AF43" s="10">
        <v>24.665600000000001</v>
      </c>
      <c r="AG43" s="10">
        <v>19.265799999999999</v>
      </c>
      <c r="AH43" s="10">
        <v>23.9664</v>
      </c>
      <c r="AI43" s="10">
        <v>28.36</v>
      </c>
      <c r="AJ43" s="10"/>
      <c r="AK43" s="10">
        <f t="shared" si="9"/>
        <v>0</v>
      </c>
      <c r="AL43" s="10">
        <f t="shared" si="10"/>
        <v>27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85</v>
      </c>
      <c r="B44" s="10" t="s">
        <v>38</v>
      </c>
      <c r="C44" s="10"/>
      <c r="D44" s="10"/>
      <c r="E44" s="10">
        <v>-1</v>
      </c>
      <c r="F44" s="10"/>
      <c r="G44" s="7">
        <v>0.09</v>
      </c>
      <c r="H44" s="10">
        <v>45</v>
      </c>
      <c r="I44" s="10" t="s">
        <v>39</v>
      </c>
      <c r="J44" s="10"/>
      <c r="K44" s="10"/>
      <c r="L44" s="10">
        <f t="shared" si="13"/>
        <v>-1</v>
      </c>
      <c r="M44" s="10"/>
      <c r="N44" s="10"/>
      <c r="O44" s="10">
        <v>10</v>
      </c>
      <c r="P44" s="10"/>
      <c r="Q44" s="10">
        <f t="shared" si="14"/>
        <v>-0.2</v>
      </c>
      <c r="R44" s="4">
        <v>10</v>
      </c>
      <c r="S44" s="4">
        <f t="shared" si="6"/>
        <v>10</v>
      </c>
      <c r="T44" s="4">
        <f t="shared" si="7"/>
        <v>0</v>
      </c>
      <c r="U44" s="4">
        <v>10</v>
      </c>
      <c r="V44" s="4"/>
      <c r="W44" s="10"/>
      <c r="X44" s="10">
        <f t="shared" si="8"/>
        <v>-100</v>
      </c>
      <c r="Y44" s="10">
        <f t="shared" si="15"/>
        <v>-50</v>
      </c>
      <c r="Z44" s="10">
        <v>0</v>
      </c>
      <c r="AA44" s="10">
        <v>0</v>
      </c>
      <c r="AB44" s="10">
        <v>0</v>
      </c>
      <c r="AC44" s="10">
        <v>0</v>
      </c>
      <c r="AD44" s="10">
        <v>-0.2</v>
      </c>
      <c r="AE44" s="10">
        <v>2.2000000000000002</v>
      </c>
      <c r="AF44" s="10">
        <v>2</v>
      </c>
      <c r="AG44" s="10">
        <v>2.4</v>
      </c>
      <c r="AH44" s="10">
        <v>3</v>
      </c>
      <c r="AI44" s="10">
        <v>1</v>
      </c>
      <c r="AJ44" s="9" t="s">
        <v>86</v>
      </c>
      <c r="AK44" s="10">
        <f t="shared" si="9"/>
        <v>0</v>
      </c>
      <c r="AL44" s="10">
        <f t="shared" si="10"/>
        <v>0.89999999999999991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87</v>
      </c>
      <c r="B45" s="10" t="s">
        <v>38</v>
      </c>
      <c r="C45" s="10">
        <v>134</v>
      </c>
      <c r="D45" s="10"/>
      <c r="E45" s="10">
        <v>112</v>
      </c>
      <c r="F45" s="10">
        <v>4</v>
      </c>
      <c r="G45" s="7">
        <v>0.35</v>
      </c>
      <c r="H45" s="10">
        <v>45</v>
      </c>
      <c r="I45" s="10" t="s">
        <v>39</v>
      </c>
      <c r="J45" s="10"/>
      <c r="K45" s="10">
        <v>117</v>
      </c>
      <c r="L45" s="10">
        <f t="shared" si="13"/>
        <v>-5</v>
      </c>
      <c r="M45" s="10"/>
      <c r="N45" s="10"/>
      <c r="O45" s="10">
        <v>95</v>
      </c>
      <c r="P45" s="10"/>
      <c r="Q45" s="10">
        <f t="shared" si="14"/>
        <v>22.4</v>
      </c>
      <c r="R45" s="4">
        <f>13*Q45-P45-O45-F45</f>
        <v>192.2</v>
      </c>
      <c r="S45" s="4">
        <f t="shared" si="6"/>
        <v>192</v>
      </c>
      <c r="T45" s="4">
        <f t="shared" si="7"/>
        <v>96</v>
      </c>
      <c r="U45" s="4">
        <v>96</v>
      </c>
      <c r="V45" s="4"/>
      <c r="W45" s="10"/>
      <c r="X45" s="10">
        <f t="shared" si="8"/>
        <v>12.991071428571429</v>
      </c>
      <c r="Y45" s="10">
        <f t="shared" si="15"/>
        <v>4.4196428571428577</v>
      </c>
      <c r="Z45" s="10">
        <v>13.6</v>
      </c>
      <c r="AA45" s="10">
        <v>11.4</v>
      </c>
      <c r="AB45" s="10">
        <v>29</v>
      </c>
      <c r="AC45" s="10">
        <v>22.2</v>
      </c>
      <c r="AD45" s="10">
        <v>14.8</v>
      </c>
      <c r="AE45" s="10">
        <v>11.2</v>
      </c>
      <c r="AF45" s="10">
        <v>30.4</v>
      </c>
      <c r="AG45" s="10">
        <v>51.2</v>
      </c>
      <c r="AH45" s="10">
        <v>24</v>
      </c>
      <c r="AI45" s="10">
        <v>37.799999999999997</v>
      </c>
      <c r="AJ45" s="10" t="s">
        <v>48</v>
      </c>
      <c r="AK45" s="10">
        <f t="shared" si="9"/>
        <v>33.599999999999994</v>
      </c>
      <c r="AL45" s="10">
        <f t="shared" si="10"/>
        <v>33.599999999999994</v>
      </c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88</v>
      </c>
      <c r="B46" s="10" t="s">
        <v>42</v>
      </c>
      <c r="C46" s="10">
        <v>272.10000000000002</v>
      </c>
      <c r="D46" s="10">
        <v>302.74900000000002</v>
      </c>
      <c r="E46" s="10">
        <v>153.13200000000001</v>
      </c>
      <c r="F46" s="10">
        <v>238.74799999999999</v>
      </c>
      <c r="G46" s="7">
        <v>1</v>
      </c>
      <c r="H46" s="10">
        <v>45</v>
      </c>
      <c r="I46" s="10" t="s">
        <v>39</v>
      </c>
      <c r="J46" s="10"/>
      <c r="K46" s="10">
        <v>151</v>
      </c>
      <c r="L46" s="10">
        <f t="shared" si="13"/>
        <v>2.132000000000005</v>
      </c>
      <c r="M46" s="10"/>
      <c r="N46" s="10"/>
      <c r="O46" s="10">
        <v>100</v>
      </c>
      <c r="P46" s="10">
        <v>60</v>
      </c>
      <c r="Q46" s="10">
        <f t="shared" si="14"/>
        <v>30.6264</v>
      </c>
      <c r="R46" s="4">
        <f t="shared" si="12"/>
        <v>30.021600000000035</v>
      </c>
      <c r="S46" s="4">
        <f t="shared" si="6"/>
        <v>30</v>
      </c>
      <c r="T46" s="4">
        <f t="shared" si="7"/>
        <v>0</v>
      </c>
      <c r="U46" s="4">
        <v>30</v>
      </c>
      <c r="V46" s="4"/>
      <c r="W46" s="10"/>
      <c r="X46" s="10">
        <f t="shared" si="8"/>
        <v>13.999294726118642</v>
      </c>
      <c r="Y46" s="10">
        <f t="shared" si="15"/>
        <v>13.019747668678002</v>
      </c>
      <c r="Z46" s="10">
        <v>37.859400000000001</v>
      </c>
      <c r="AA46" s="10">
        <v>40.247799999999998</v>
      </c>
      <c r="AB46" s="10">
        <v>44.147799999999997</v>
      </c>
      <c r="AC46" s="10">
        <v>35.956400000000002</v>
      </c>
      <c r="AD46" s="10">
        <v>38.5214</v>
      </c>
      <c r="AE46" s="10">
        <v>37.095199999999998</v>
      </c>
      <c r="AF46" s="10">
        <v>41.705800000000004</v>
      </c>
      <c r="AG46" s="10">
        <v>37.602400000000003</v>
      </c>
      <c r="AH46" s="10">
        <v>43.155000000000001</v>
      </c>
      <c r="AI46" s="10">
        <v>39.593200000000003</v>
      </c>
      <c r="AJ46" s="10"/>
      <c r="AK46" s="10">
        <f t="shared" si="9"/>
        <v>0</v>
      </c>
      <c r="AL46" s="10">
        <f t="shared" si="10"/>
        <v>30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89</v>
      </c>
      <c r="B47" s="10" t="s">
        <v>38</v>
      </c>
      <c r="C47" s="10">
        <v>90</v>
      </c>
      <c r="D47" s="10"/>
      <c r="E47" s="10">
        <v>11</v>
      </c>
      <c r="F47" s="10">
        <v>79</v>
      </c>
      <c r="G47" s="7">
        <v>0.4</v>
      </c>
      <c r="H47" s="10">
        <v>45</v>
      </c>
      <c r="I47" s="10" t="s">
        <v>39</v>
      </c>
      <c r="J47" s="10"/>
      <c r="K47" s="10">
        <v>11</v>
      </c>
      <c r="L47" s="10">
        <f t="shared" si="13"/>
        <v>0</v>
      </c>
      <c r="M47" s="10"/>
      <c r="N47" s="10"/>
      <c r="O47" s="10">
        <v>0</v>
      </c>
      <c r="P47" s="10"/>
      <c r="Q47" s="10">
        <f t="shared" si="14"/>
        <v>2.2000000000000002</v>
      </c>
      <c r="R47" s="4"/>
      <c r="S47" s="4">
        <f t="shared" si="6"/>
        <v>0</v>
      </c>
      <c r="T47" s="4">
        <f t="shared" si="7"/>
        <v>0</v>
      </c>
      <c r="U47" s="4"/>
      <c r="V47" s="4"/>
      <c r="W47" s="10"/>
      <c r="X47" s="10">
        <f t="shared" si="8"/>
        <v>35.909090909090907</v>
      </c>
      <c r="Y47" s="10">
        <f t="shared" si="15"/>
        <v>35.909090909090907</v>
      </c>
      <c r="Z47" s="10">
        <v>4.4000000000000004</v>
      </c>
      <c r="AA47" s="10">
        <v>4.5999999999999996</v>
      </c>
      <c r="AB47" s="10">
        <v>8.92</v>
      </c>
      <c r="AC47" s="10">
        <v>6.2</v>
      </c>
      <c r="AD47" s="10">
        <v>12.8</v>
      </c>
      <c r="AE47" s="10">
        <v>11</v>
      </c>
      <c r="AF47" s="10">
        <v>0</v>
      </c>
      <c r="AG47" s="10">
        <v>0</v>
      </c>
      <c r="AH47" s="10">
        <v>0</v>
      </c>
      <c r="AI47" s="10">
        <v>0</v>
      </c>
      <c r="AJ47" s="18" t="s">
        <v>152</v>
      </c>
      <c r="AK47" s="10">
        <f t="shared" si="9"/>
        <v>0</v>
      </c>
      <c r="AL47" s="10">
        <f t="shared" si="10"/>
        <v>0</v>
      </c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90</v>
      </c>
      <c r="B48" s="10" t="s">
        <v>38</v>
      </c>
      <c r="C48" s="10">
        <v>259</v>
      </c>
      <c r="D48" s="10">
        <v>98</v>
      </c>
      <c r="E48" s="10">
        <v>345</v>
      </c>
      <c r="F48" s="10">
        <v>-14</v>
      </c>
      <c r="G48" s="7">
        <v>0.3</v>
      </c>
      <c r="H48" s="10" t="e">
        <v>#N/A</v>
      </c>
      <c r="I48" s="10" t="s">
        <v>39</v>
      </c>
      <c r="J48" s="10"/>
      <c r="K48" s="10">
        <v>345</v>
      </c>
      <c r="L48" s="10">
        <f t="shared" si="13"/>
        <v>0</v>
      </c>
      <c r="M48" s="10"/>
      <c r="N48" s="10"/>
      <c r="O48" s="10">
        <v>326</v>
      </c>
      <c r="P48" s="10">
        <v>300</v>
      </c>
      <c r="Q48" s="10">
        <f t="shared" si="14"/>
        <v>69</v>
      </c>
      <c r="R48" s="4">
        <f t="shared" si="12"/>
        <v>354</v>
      </c>
      <c r="S48" s="4">
        <f t="shared" si="6"/>
        <v>354</v>
      </c>
      <c r="T48" s="4">
        <f t="shared" si="7"/>
        <v>174</v>
      </c>
      <c r="U48" s="4">
        <v>180</v>
      </c>
      <c r="V48" s="4"/>
      <c r="W48" s="10"/>
      <c r="X48" s="10">
        <f t="shared" si="8"/>
        <v>14</v>
      </c>
      <c r="Y48" s="10">
        <f t="shared" si="15"/>
        <v>8.8695652173913047</v>
      </c>
      <c r="Z48" s="10">
        <v>66.599999999999994</v>
      </c>
      <c r="AA48" s="10">
        <v>48</v>
      </c>
      <c r="AB48" s="10">
        <v>64.400000000000006</v>
      </c>
      <c r="AC48" s="10">
        <v>44</v>
      </c>
      <c r="AD48" s="10">
        <v>24.2</v>
      </c>
      <c r="AE48" s="10">
        <v>80</v>
      </c>
      <c r="AF48" s="10">
        <v>42.8</v>
      </c>
      <c r="AG48" s="10">
        <v>50</v>
      </c>
      <c r="AH48" s="10">
        <v>68</v>
      </c>
      <c r="AI48" s="10">
        <v>64.400000000000006</v>
      </c>
      <c r="AJ48" s="10" t="s">
        <v>57</v>
      </c>
      <c r="AK48" s="10">
        <f t="shared" si="9"/>
        <v>52.199999999999996</v>
      </c>
      <c r="AL48" s="10">
        <f t="shared" si="10"/>
        <v>54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91</v>
      </c>
      <c r="B49" s="10" t="s">
        <v>42</v>
      </c>
      <c r="C49" s="10"/>
      <c r="D49" s="10">
        <v>6.1589999999999998</v>
      </c>
      <c r="E49" s="10">
        <v>1.53</v>
      </c>
      <c r="F49" s="10">
        <v>1.52</v>
      </c>
      <c r="G49" s="7">
        <v>1</v>
      </c>
      <c r="H49" s="10">
        <v>45</v>
      </c>
      <c r="I49" s="10" t="s">
        <v>39</v>
      </c>
      <c r="J49" s="10"/>
      <c r="K49" s="10">
        <v>1.5</v>
      </c>
      <c r="L49" s="10">
        <f t="shared" si="13"/>
        <v>3.0000000000000027E-2</v>
      </c>
      <c r="M49" s="10"/>
      <c r="N49" s="10"/>
      <c r="O49" s="10">
        <v>4</v>
      </c>
      <c r="P49" s="10"/>
      <c r="Q49" s="10">
        <f t="shared" si="14"/>
        <v>0.30599999999999999</v>
      </c>
      <c r="R49" s="4"/>
      <c r="S49" s="4">
        <f t="shared" si="6"/>
        <v>0</v>
      </c>
      <c r="T49" s="4">
        <f t="shared" si="7"/>
        <v>0</v>
      </c>
      <c r="U49" s="4"/>
      <c r="V49" s="4"/>
      <c r="W49" s="10"/>
      <c r="X49" s="10">
        <f t="shared" si="8"/>
        <v>18.03921568627451</v>
      </c>
      <c r="Y49" s="10">
        <f t="shared" si="15"/>
        <v>18.03921568627451</v>
      </c>
      <c r="Z49" s="10">
        <v>0</v>
      </c>
      <c r="AA49" s="10">
        <v>0.61840000000000006</v>
      </c>
      <c r="AB49" s="10">
        <v>0.61619999999999997</v>
      </c>
      <c r="AC49" s="10">
        <v>0</v>
      </c>
      <c r="AD49" s="10">
        <v>-0.16900000000000001</v>
      </c>
      <c r="AE49" s="10">
        <v>0</v>
      </c>
      <c r="AF49" s="10">
        <v>1.5808</v>
      </c>
      <c r="AG49" s="10">
        <v>0.93379999999999996</v>
      </c>
      <c r="AH49" s="10">
        <v>2.2073999999999998</v>
      </c>
      <c r="AI49" s="10">
        <v>1.2285999999999999</v>
      </c>
      <c r="AJ49" s="10" t="s">
        <v>92</v>
      </c>
      <c r="AK49" s="10">
        <f t="shared" si="9"/>
        <v>0</v>
      </c>
      <c r="AL49" s="10">
        <f t="shared" si="10"/>
        <v>0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0" t="s">
        <v>93</v>
      </c>
      <c r="B50" s="10" t="s">
        <v>38</v>
      </c>
      <c r="C50" s="10">
        <v>331</v>
      </c>
      <c r="D50" s="10">
        <v>816</v>
      </c>
      <c r="E50" s="10">
        <v>595</v>
      </c>
      <c r="F50" s="10">
        <v>442</v>
      </c>
      <c r="G50" s="7">
        <v>0.35</v>
      </c>
      <c r="H50" s="10">
        <v>45</v>
      </c>
      <c r="I50" s="9" t="s">
        <v>54</v>
      </c>
      <c r="J50" s="10"/>
      <c r="K50" s="10">
        <v>601</v>
      </c>
      <c r="L50" s="10">
        <f t="shared" si="13"/>
        <v>-6</v>
      </c>
      <c r="M50" s="10"/>
      <c r="N50" s="10"/>
      <c r="O50" s="10">
        <v>477</v>
      </c>
      <c r="P50" s="10">
        <v>400</v>
      </c>
      <c r="Q50" s="10">
        <f t="shared" si="14"/>
        <v>119</v>
      </c>
      <c r="R50" s="4">
        <f>13*Q50-P50-O50-F50</f>
        <v>228</v>
      </c>
      <c r="S50" s="4">
        <f t="shared" si="6"/>
        <v>228</v>
      </c>
      <c r="T50" s="4">
        <f t="shared" si="7"/>
        <v>118</v>
      </c>
      <c r="U50" s="4">
        <v>110</v>
      </c>
      <c r="V50" s="4"/>
      <c r="W50" s="10"/>
      <c r="X50" s="10">
        <f t="shared" si="8"/>
        <v>13</v>
      </c>
      <c r="Y50" s="10">
        <f t="shared" si="15"/>
        <v>11.084033613445378</v>
      </c>
      <c r="Z50" s="10">
        <v>138.4</v>
      </c>
      <c r="AA50" s="10">
        <v>156.4</v>
      </c>
      <c r="AB50" s="10">
        <v>126</v>
      </c>
      <c r="AC50" s="10">
        <v>142.6</v>
      </c>
      <c r="AD50" s="10">
        <v>190.8</v>
      </c>
      <c r="AE50" s="10">
        <v>113.6</v>
      </c>
      <c r="AF50" s="10">
        <v>119.8</v>
      </c>
      <c r="AG50" s="10">
        <v>121.8</v>
      </c>
      <c r="AH50" s="10">
        <v>100</v>
      </c>
      <c r="AI50" s="10">
        <v>78.400000000000006</v>
      </c>
      <c r="AJ50" s="10" t="s">
        <v>40</v>
      </c>
      <c r="AK50" s="10">
        <f t="shared" si="9"/>
        <v>41.3</v>
      </c>
      <c r="AL50" s="10">
        <f t="shared" si="10"/>
        <v>38.5</v>
      </c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94</v>
      </c>
      <c r="B51" s="10" t="s">
        <v>38</v>
      </c>
      <c r="C51" s="10">
        <v>443</v>
      </c>
      <c r="D51" s="10">
        <v>318</v>
      </c>
      <c r="E51" s="10">
        <v>334</v>
      </c>
      <c r="F51" s="10">
        <v>386</v>
      </c>
      <c r="G51" s="7">
        <v>0.41</v>
      </c>
      <c r="H51" s="10">
        <v>45</v>
      </c>
      <c r="I51" s="10" t="s">
        <v>39</v>
      </c>
      <c r="J51" s="10"/>
      <c r="K51" s="10">
        <v>341</v>
      </c>
      <c r="L51" s="10">
        <f t="shared" si="13"/>
        <v>-7</v>
      </c>
      <c r="M51" s="10"/>
      <c r="N51" s="10"/>
      <c r="O51" s="10">
        <v>138</v>
      </c>
      <c r="P51" s="10">
        <v>72</v>
      </c>
      <c r="Q51" s="10">
        <f t="shared" si="14"/>
        <v>66.8</v>
      </c>
      <c r="R51" s="4">
        <f t="shared" si="12"/>
        <v>339.19999999999993</v>
      </c>
      <c r="S51" s="4">
        <f t="shared" si="6"/>
        <v>339</v>
      </c>
      <c r="T51" s="4">
        <f t="shared" si="7"/>
        <v>169</v>
      </c>
      <c r="U51" s="4">
        <v>170</v>
      </c>
      <c r="V51" s="4"/>
      <c r="W51" s="10"/>
      <c r="X51" s="10">
        <f t="shared" si="8"/>
        <v>13.997005988023952</v>
      </c>
      <c r="Y51" s="10">
        <f t="shared" si="15"/>
        <v>8.9221556886227553</v>
      </c>
      <c r="Z51" s="10">
        <v>66.599999999999994</v>
      </c>
      <c r="AA51" s="10">
        <v>78.400000000000006</v>
      </c>
      <c r="AB51" s="10">
        <v>83.8</v>
      </c>
      <c r="AC51" s="10">
        <v>64.8</v>
      </c>
      <c r="AD51" s="10">
        <v>60</v>
      </c>
      <c r="AE51" s="10">
        <v>62.4</v>
      </c>
      <c r="AF51" s="10">
        <v>47.8</v>
      </c>
      <c r="AG51" s="10">
        <v>64</v>
      </c>
      <c r="AH51" s="10">
        <v>39.799999999999997</v>
      </c>
      <c r="AI51" s="10">
        <v>60</v>
      </c>
      <c r="AJ51" s="10" t="s">
        <v>48</v>
      </c>
      <c r="AK51" s="10">
        <f t="shared" si="9"/>
        <v>69.289999999999992</v>
      </c>
      <c r="AL51" s="10">
        <f t="shared" si="10"/>
        <v>69.7</v>
      </c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0" t="s">
        <v>95</v>
      </c>
      <c r="B52" s="10" t="s">
        <v>38</v>
      </c>
      <c r="C52" s="10">
        <v>9</v>
      </c>
      <c r="D52" s="10"/>
      <c r="E52" s="10">
        <v>10</v>
      </c>
      <c r="F52" s="10">
        <v>-2</v>
      </c>
      <c r="G52" s="7">
        <v>0.41</v>
      </c>
      <c r="H52" s="10">
        <v>45</v>
      </c>
      <c r="I52" s="10" t="s">
        <v>39</v>
      </c>
      <c r="J52" s="10"/>
      <c r="K52" s="10">
        <v>10</v>
      </c>
      <c r="L52" s="10">
        <f t="shared" si="13"/>
        <v>0</v>
      </c>
      <c r="M52" s="10"/>
      <c r="N52" s="10"/>
      <c r="O52" s="10">
        <v>57</v>
      </c>
      <c r="P52" s="10"/>
      <c r="Q52" s="10">
        <f t="shared" si="14"/>
        <v>2</v>
      </c>
      <c r="R52" s="4"/>
      <c r="S52" s="4">
        <f t="shared" si="6"/>
        <v>0</v>
      </c>
      <c r="T52" s="4">
        <f t="shared" si="7"/>
        <v>0</v>
      </c>
      <c r="U52" s="4"/>
      <c r="V52" s="4"/>
      <c r="W52" s="10"/>
      <c r="X52" s="10">
        <f t="shared" si="8"/>
        <v>27.5</v>
      </c>
      <c r="Y52" s="10">
        <f t="shared" si="15"/>
        <v>27.5</v>
      </c>
      <c r="Z52" s="10">
        <v>6</v>
      </c>
      <c r="AA52" s="10">
        <v>2</v>
      </c>
      <c r="AB52" s="10">
        <v>2.4</v>
      </c>
      <c r="AC52" s="10">
        <v>4.4000000000000004</v>
      </c>
      <c r="AD52" s="10">
        <v>2.6</v>
      </c>
      <c r="AE52" s="10">
        <v>1.8</v>
      </c>
      <c r="AF52" s="10">
        <v>0</v>
      </c>
      <c r="AG52" s="10">
        <v>0</v>
      </c>
      <c r="AH52" s="10">
        <v>0</v>
      </c>
      <c r="AI52" s="10">
        <v>0</v>
      </c>
      <c r="AJ52" s="10" t="s">
        <v>57</v>
      </c>
      <c r="AK52" s="10">
        <f t="shared" si="9"/>
        <v>0</v>
      </c>
      <c r="AL52" s="10">
        <f t="shared" si="10"/>
        <v>0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0" t="s">
        <v>96</v>
      </c>
      <c r="B53" s="10" t="s">
        <v>38</v>
      </c>
      <c r="C53" s="10">
        <v>57</v>
      </c>
      <c r="D53" s="10">
        <v>412</v>
      </c>
      <c r="E53" s="10">
        <v>295</v>
      </c>
      <c r="F53" s="10">
        <v>126</v>
      </c>
      <c r="G53" s="7">
        <v>0.36</v>
      </c>
      <c r="H53" s="10">
        <v>45</v>
      </c>
      <c r="I53" s="10" t="s">
        <v>39</v>
      </c>
      <c r="J53" s="10"/>
      <c r="K53" s="10">
        <v>346</v>
      </c>
      <c r="L53" s="10">
        <f t="shared" si="13"/>
        <v>-51</v>
      </c>
      <c r="M53" s="10"/>
      <c r="N53" s="10"/>
      <c r="O53" s="10">
        <v>307</v>
      </c>
      <c r="P53" s="10">
        <v>200</v>
      </c>
      <c r="Q53" s="10">
        <f t="shared" si="14"/>
        <v>59</v>
      </c>
      <c r="R53" s="4">
        <f t="shared" si="12"/>
        <v>193</v>
      </c>
      <c r="S53" s="4">
        <f t="shared" si="6"/>
        <v>193</v>
      </c>
      <c r="T53" s="4">
        <f t="shared" si="7"/>
        <v>93</v>
      </c>
      <c r="U53" s="4">
        <v>100</v>
      </c>
      <c r="V53" s="4"/>
      <c r="W53" s="10"/>
      <c r="X53" s="10">
        <f t="shared" si="8"/>
        <v>14</v>
      </c>
      <c r="Y53" s="10">
        <f t="shared" si="15"/>
        <v>10.728813559322035</v>
      </c>
      <c r="Z53" s="10">
        <v>65.2</v>
      </c>
      <c r="AA53" s="10">
        <v>56.4</v>
      </c>
      <c r="AB53" s="10">
        <v>41.4</v>
      </c>
      <c r="AC53" s="10">
        <v>63.4</v>
      </c>
      <c r="AD53" s="10">
        <v>39.4</v>
      </c>
      <c r="AE53" s="10">
        <v>51</v>
      </c>
      <c r="AF53" s="10">
        <v>41.6</v>
      </c>
      <c r="AG53" s="10">
        <v>75.599999999999994</v>
      </c>
      <c r="AH53" s="10">
        <v>34.799999999999997</v>
      </c>
      <c r="AI53" s="10">
        <v>53</v>
      </c>
      <c r="AJ53" s="10" t="s">
        <v>48</v>
      </c>
      <c r="AK53" s="10">
        <f t="shared" si="9"/>
        <v>33.479999999999997</v>
      </c>
      <c r="AL53" s="10">
        <f t="shared" si="10"/>
        <v>36</v>
      </c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97</v>
      </c>
      <c r="B54" s="10" t="s">
        <v>38</v>
      </c>
      <c r="C54" s="10"/>
      <c r="D54" s="10">
        <v>30</v>
      </c>
      <c r="E54" s="10">
        <v>9</v>
      </c>
      <c r="F54" s="10">
        <v>8</v>
      </c>
      <c r="G54" s="7">
        <v>0.41</v>
      </c>
      <c r="H54" s="10">
        <v>45</v>
      </c>
      <c r="I54" s="10" t="s">
        <v>39</v>
      </c>
      <c r="J54" s="10"/>
      <c r="K54" s="10">
        <v>28</v>
      </c>
      <c r="L54" s="10">
        <f t="shared" si="13"/>
        <v>-19</v>
      </c>
      <c r="M54" s="10"/>
      <c r="N54" s="10"/>
      <c r="O54" s="10">
        <v>30</v>
      </c>
      <c r="P54" s="10"/>
      <c r="Q54" s="10">
        <f t="shared" si="14"/>
        <v>1.8</v>
      </c>
      <c r="R54" s="4"/>
      <c r="S54" s="4">
        <f t="shared" si="6"/>
        <v>0</v>
      </c>
      <c r="T54" s="4">
        <f t="shared" si="7"/>
        <v>0</v>
      </c>
      <c r="U54" s="4"/>
      <c r="V54" s="4"/>
      <c r="W54" s="10"/>
      <c r="X54" s="10">
        <f t="shared" si="8"/>
        <v>21.111111111111111</v>
      </c>
      <c r="Y54" s="10">
        <f t="shared" si="15"/>
        <v>21.111111111111111</v>
      </c>
      <c r="Z54" s="10">
        <v>0.2</v>
      </c>
      <c r="AA54" s="10">
        <v>1.2</v>
      </c>
      <c r="AB54" s="10">
        <v>9</v>
      </c>
      <c r="AC54" s="10">
        <v>8.6</v>
      </c>
      <c r="AD54" s="10">
        <v>5.4</v>
      </c>
      <c r="AE54" s="10">
        <v>8.6</v>
      </c>
      <c r="AF54" s="10">
        <v>2.6</v>
      </c>
      <c r="AG54" s="10">
        <v>22</v>
      </c>
      <c r="AH54" s="10">
        <v>20.8</v>
      </c>
      <c r="AI54" s="10">
        <v>19.8</v>
      </c>
      <c r="AJ54" s="10" t="s">
        <v>98</v>
      </c>
      <c r="AK54" s="10">
        <f t="shared" si="9"/>
        <v>0</v>
      </c>
      <c r="AL54" s="10">
        <f t="shared" si="10"/>
        <v>0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0" t="s">
        <v>99</v>
      </c>
      <c r="B55" s="10" t="s">
        <v>38</v>
      </c>
      <c r="C55" s="10">
        <v>37</v>
      </c>
      <c r="D55" s="10">
        <v>12</v>
      </c>
      <c r="E55" s="10">
        <v>36</v>
      </c>
      <c r="F55" s="10"/>
      <c r="G55" s="7">
        <v>0.41</v>
      </c>
      <c r="H55" s="10">
        <v>45</v>
      </c>
      <c r="I55" s="10" t="s">
        <v>39</v>
      </c>
      <c r="J55" s="10"/>
      <c r="K55" s="10">
        <v>77</v>
      </c>
      <c r="L55" s="10">
        <f t="shared" si="13"/>
        <v>-41</v>
      </c>
      <c r="M55" s="10"/>
      <c r="N55" s="10"/>
      <c r="O55" s="10">
        <v>104</v>
      </c>
      <c r="P55" s="10">
        <v>78</v>
      </c>
      <c r="Q55" s="10">
        <f t="shared" si="14"/>
        <v>7.2</v>
      </c>
      <c r="R55" s="4"/>
      <c r="S55" s="4">
        <f t="shared" si="6"/>
        <v>0</v>
      </c>
      <c r="T55" s="4">
        <f t="shared" si="7"/>
        <v>0</v>
      </c>
      <c r="U55" s="4"/>
      <c r="V55" s="4"/>
      <c r="W55" s="10"/>
      <c r="X55" s="10">
        <f t="shared" si="8"/>
        <v>25.277777777777779</v>
      </c>
      <c r="Y55" s="10">
        <f t="shared" si="15"/>
        <v>25.277777777777779</v>
      </c>
      <c r="Z55" s="10">
        <v>19.399999999999999</v>
      </c>
      <c r="AA55" s="10">
        <v>5.6</v>
      </c>
      <c r="AB55" s="10">
        <v>1.4</v>
      </c>
      <c r="AC55" s="10">
        <v>13.2</v>
      </c>
      <c r="AD55" s="10">
        <v>3.6</v>
      </c>
      <c r="AE55" s="10">
        <v>6.4</v>
      </c>
      <c r="AF55" s="10">
        <v>1.4</v>
      </c>
      <c r="AG55" s="10">
        <v>7.2</v>
      </c>
      <c r="AH55" s="10">
        <v>11.2</v>
      </c>
      <c r="AI55" s="10">
        <v>9.1999999999999993</v>
      </c>
      <c r="AJ55" s="10" t="s">
        <v>48</v>
      </c>
      <c r="AK55" s="10">
        <f t="shared" si="9"/>
        <v>0</v>
      </c>
      <c r="AL55" s="10">
        <f t="shared" si="10"/>
        <v>0</v>
      </c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0" t="s">
        <v>100</v>
      </c>
      <c r="B56" s="10" t="s">
        <v>38</v>
      </c>
      <c r="C56" s="10">
        <v>72</v>
      </c>
      <c r="D56" s="10">
        <v>1</v>
      </c>
      <c r="E56" s="10">
        <v>30</v>
      </c>
      <c r="F56" s="10">
        <v>40</v>
      </c>
      <c r="G56" s="7">
        <v>0.33</v>
      </c>
      <c r="H56" s="10" t="e">
        <v>#N/A</v>
      </c>
      <c r="I56" s="10" t="s">
        <v>39</v>
      </c>
      <c r="J56" s="10"/>
      <c r="K56" s="10">
        <v>31</v>
      </c>
      <c r="L56" s="10">
        <f t="shared" si="13"/>
        <v>-1</v>
      </c>
      <c r="M56" s="10"/>
      <c r="N56" s="10"/>
      <c r="O56" s="10">
        <v>98</v>
      </c>
      <c r="P56" s="10">
        <v>40</v>
      </c>
      <c r="Q56" s="10">
        <f t="shared" si="14"/>
        <v>6</v>
      </c>
      <c r="R56" s="4"/>
      <c r="S56" s="4">
        <f t="shared" si="6"/>
        <v>0</v>
      </c>
      <c r="T56" s="4">
        <f t="shared" si="7"/>
        <v>0</v>
      </c>
      <c r="U56" s="4"/>
      <c r="V56" s="4"/>
      <c r="W56" s="10"/>
      <c r="X56" s="10">
        <f t="shared" si="8"/>
        <v>29.666666666666668</v>
      </c>
      <c r="Y56" s="10">
        <f t="shared" si="15"/>
        <v>29.666666666666668</v>
      </c>
      <c r="Z56" s="10">
        <v>15.8</v>
      </c>
      <c r="AA56" s="10">
        <v>3.8</v>
      </c>
      <c r="AB56" s="10">
        <v>12.4</v>
      </c>
      <c r="AC56" s="10">
        <v>9</v>
      </c>
      <c r="AD56" s="10">
        <v>14.4</v>
      </c>
      <c r="AE56" s="10">
        <v>8.6</v>
      </c>
      <c r="AF56" s="10">
        <v>12.8</v>
      </c>
      <c r="AG56" s="10">
        <v>13.8</v>
      </c>
      <c r="AH56" s="10">
        <v>5.2</v>
      </c>
      <c r="AI56" s="10">
        <v>13</v>
      </c>
      <c r="AJ56" s="10" t="s">
        <v>48</v>
      </c>
      <c r="AK56" s="10">
        <f t="shared" si="9"/>
        <v>0</v>
      </c>
      <c r="AL56" s="10">
        <f t="shared" si="10"/>
        <v>0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0" t="s">
        <v>101</v>
      </c>
      <c r="B57" s="10" t="s">
        <v>38</v>
      </c>
      <c r="C57" s="10">
        <v>50</v>
      </c>
      <c r="D57" s="10">
        <v>2</v>
      </c>
      <c r="E57" s="10">
        <v>19</v>
      </c>
      <c r="F57" s="10">
        <v>24</v>
      </c>
      <c r="G57" s="7">
        <v>0.33</v>
      </c>
      <c r="H57" s="10">
        <v>45</v>
      </c>
      <c r="I57" s="10" t="s">
        <v>39</v>
      </c>
      <c r="J57" s="10"/>
      <c r="K57" s="10">
        <v>23</v>
      </c>
      <c r="L57" s="10">
        <f t="shared" si="13"/>
        <v>-4</v>
      </c>
      <c r="M57" s="10"/>
      <c r="N57" s="10"/>
      <c r="O57" s="10">
        <v>37</v>
      </c>
      <c r="P57" s="10"/>
      <c r="Q57" s="10">
        <f t="shared" si="14"/>
        <v>3.8</v>
      </c>
      <c r="R57" s="4"/>
      <c r="S57" s="4">
        <f t="shared" si="6"/>
        <v>0</v>
      </c>
      <c r="T57" s="4">
        <f t="shared" si="7"/>
        <v>0</v>
      </c>
      <c r="U57" s="4"/>
      <c r="V57" s="4"/>
      <c r="W57" s="10"/>
      <c r="X57" s="10">
        <f t="shared" si="8"/>
        <v>16.05263157894737</v>
      </c>
      <c r="Y57" s="10">
        <f t="shared" si="15"/>
        <v>16.05263157894737</v>
      </c>
      <c r="Z57" s="10">
        <v>5.6</v>
      </c>
      <c r="AA57" s="10">
        <v>1.8</v>
      </c>
      <c r="AB57" s="10">
        <v>6.8</v>
      </c>
      <c r="AC57" s="10">
        <v>8</v>
      </c>
      <c r="AD57" s="10">
        <v>5.4</v>
      </c>
      <c r="AE57" s="10">
        <v>6.2</v>
      </c>
      <c r="AF57" s="10">
        <v>7.6</v>
      </c>
      <c r="AG57" s="10">
        <v>12</v>
      </c>
      <c r="AH57" s="10">
        <v>7</v>
      </c>
      <c r="AI57" s="10">
        <v>12</v>
      </c>
      <c r="AJ57" s="10" t="s">
        <v>48</v>
      </c>
      <c r="AK57" s="10">
        <f t="shared" si="9"/>
        <v>0</v>
      </c>
      <c r="AL57" s="10">
        <f t="shared" si="10"/>
        <v>0</v>
      </c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0" t="s">
        <v>102</v>
      </c>
      <c r="B58" s="10" t="s">
        <v>38</v>
      </c>
      <c r="C58" s="10">
        <v>97</v>
      </c>
      <c r="D58" s="10">
        <v>390</v>
      </c>
      <c r="E58" s="10">
        <v>216</v>
      </c>
      <c r="F58" s="10">
        <v>234</v>
      </c>
      <c r="G58" s="7">
        <v>0.33</v>
      </c>
      <c r="H58" s="10">
        <v>45</v>
      </c>
      <c r="I58" s="10" t="s">
        <v>39</v>
      </c>
      <c r="J58" s="10"/>
      <c r="K58" s="10">
        <v>223</v>
      </c>
      <c r="L58" s="10">
        <f t="shared" si="13"/>
        <v>-7</v>
      </c>
      <c r="M58" s="10"/>
      <c r="N58" s="10"/>
      <c r="O58" s="10">
        <v>104</v>
      </c>
      <c r="P58" s="10"/>
      <c r="Q58" s="10">
        <f t="shared" si="14"/>
        <v>43.2</v>
      </c>
      <c r="R58" s="4">
        <f t="shared" si="12"/>
        <v>266.80000000000007</v>
      </c>
      <c r="S58" s="4">
        <f t="shared" si="6"/>
        <v>267</v>
      </c>
      <c r="T58" s="4">
        <f t="shared" si="7"/>
        <v>137</v>
      </c>
      <c r="U58" s="4">
        <v>130</v>
      </c>
      <c r="V58" s="4"/>
      <c r="W58" s="10"/>
      <c r="X58" s="10">
        <f t="shared" si="8"/>
        <v>14.004629629629628</v>
      </c>
      <c r="Y58" s="10">
        <f t="shared" si="15"/>
        <v>7.8240740740740735</v>
      </c>
      <c r="Z58" s="10">
        <v>38.799999999999997</v>
      </c>
      <c r="AA58" s="10">
        <v>47.8</v>
      </c>
      <c r="AB58" s="10">
        <v>33.799999999999997</v>
      </c>
      <c r="AC58" s="10">
        <v>39.6</v>
      </c>
      <c r="AD58" s="10">
        <v>25.8</v>
      </c>
      <c r="AE58" s="10">
        <v>24</v>
      </c>
      <c r="AF58" s="10">
        <v>34.200000000000003</v>
      </c>
      <c r="AG58" s="10">
        <v>44.6</v>
      </c>
      <c r="AH58" s="10">
        <v>28</v>
      </c>
      <c r="AI58" s="10">
        <v>45</v>
      </c>
      <c r="AJ58" s="10" t="s">
        <v>40</v>
      </c>
      <c r="AK58" s="10">
        <f t="shared" si="9"/>
        <v>45.21</v>
      </c>
      <c r="AL58" s="10">
        <f t="shared" si="10"/>
        <v>42.9</v>
      </c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0" t="s">
        <v>103</v>
      </c>
      <c r="B59" s="10" t="s">
        <v>38</v>
      </c>
      <c r="C59" s="10">
        <v>78</v>
      </c>
      <c r="D59" s="10"/>
      <c r="E59" s="10">
        <v>18</v>
      </c>
      <c r="F59" s="10">
        <v>54</v>
      </c>
      <c r="G59" s="7">
        <v>0.33</v>
      </c>
      <c r="H59" s="10">
        <v>45</v>
      </c>
      <c r="I59" s="10" t="s">
        <v>39</v>
      </c>
      <c r="J59" s="10"/>
      <c r="K59" s="10">
        <v>19</v>
      </c>
      <c r="L59" s="10">
        <f t="shared" si="13"/>
        <v>-1</v>
      </c>
      <c r="M59" s="10"/>
      <c r="N59" s="10"/>
      <c r="O59" s="10">
        <v>61</v>
      </c>
      <c r="P59" s="10"/>
      <c r="Q59" s="10">
        <f t="shared" si="14"/>
        <v>3.6</v>
      </c>
      <c r="R59" s="4"/>
      <c r="S59" s="4">
        <f t="shared" si="6"/>
        <v>0</v>
      </c>
      <c r="T59" s="4">
        <f t="shared" si="7"/>
        <v>0</v>
      </c>
      <c r="U59" s="4"/>
      <c r="V59" s="4"/>
      <c r="W59" s="10"/>
      <c r="X59" s="10">
        <f t="shared" si="8"/>
        <v>31.944444444444443</v>
      </c>
      <c r="Y59" s="10">
        <f t="shared" si="15"/>
        <v>31.944444444444443</v>
      </c>
      <c r="Z59" s="10">
        <v>9.8000000000000007</v>
      </c>
      <c r="AA59" s="10">
        <v>8.6</v>
      </c>
      <c r="AB59" s="10">
        <v>12.6</v>
      </c>
      <c r="AC59" s="10">
        <v>8.6</v>
      </c>
      <c r="AD59" s="10">
        <v>9.1999999999999993</v>
      </c>
      <c r="AE59" s="10">
        <v>4.5999999999999996</v>
      </c>
      <c r="AF59" s="10">
        <v>10.4</v>
      </c>
      <c r="AG59" s="10">
        <v>7.4</v>
      </c>
      <c r="AH59" s="10">
        <v>3.2</v>
      </c>
      <c r="AI59" s="10">
        <v>8.1999999999999993</v>
      </c>
      <c r="AJ59" s="18" t="s">
        <v>153</v>
      </c>
      <c r="AK59" s="10">
        <f t="shared" si="9"/>
        <v>0</v>
      </c>
      <c r="AL59" s="10">
        <f t="shared" si="10"/>
        <v>0</v>
      </c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0" t="s">
        <v>104</v>
      </c>
      <c r="B60" s="10" t="s">
        <v>38</v>
      </c>
      <c r="C60" s="10">
        <v>5</v>
      </c>
      <c r="D60" s="10">
        <v>17</v>
      </c>
      <c r="E60" s="10">
        <v>12</v>
      </c>
      <c r="F60" s="10">
        <v>8</v>
      </c>
      <c r="G60" s="7">
        <v>0.36</v>
      </c>
      <c r="H60" s="10">
        <v>45</v>
      </c>
      <c r="I60" s="10" t="s">
        <v>39</v>
      </c>
      <c r="J60" s="10"/>
      <c r="K60" s="10">
        <v>13</v>
      </c>
      <c r="L60" s="10">
        <f t="shared" si="13"/>
        <v>-1</v>
      </c>
      <c r="M60" s="10"/>
      <c r="N60" s="10"/>
      <c r="O60" s="10">
        <v>18</v>
      </c>
      <c r="P60" s="10"/>
      <c r="Q60" s="10">
        <f t="shared" si="14"/>
        <v>2.4</v>
      </c>
      <c r="R60" s="4">
        <f t="shared" si="12"/>
        <v>7.6000000000000014</v>
      </c>
      <c r="S60" s="4">
        <f t="shared" si="6"/>
        <v>8</v>
      </c>
      <c r="T60" s="4">
        <f t="shared" si="7"/>
        <v>8</v>
      </c>
      <c r="U60" s="4"/>
      <c r="V60" s="4"/>
      <c r="W60" s="10"/>
      <c r="X60" s="10">
        <f t="shared" si="8"/>
        <v>14.166666666666668</v>
      </c>
      <c r="Y60" s="10">
        <f t="shared" si="15"/>
        <v>10.833333333333334</v>
      </c>
      <c r="Z60" s="10">
        <v>2.4</v>
      </c>
      <c r="AA60" s="10">
        <v>2.4</v>
      </c>
      <c r="AB60" s="10">
        <v>2.4</v>
      </c>
      <c r="AC60" s="10">
        <v>2.2000000000000002</v>
      </c>
      <c r="AD60" s="10">
        <v>3</v>
      </c>
      <c r="AE60" s="10">
        <v>3.4</v>
      </c>
      <c r="AF60" s="10">
        <v>4.4000000000000004</v>
      </c>
      <c r="AG60" s="10">
        <v>2.8</v>
      </c>
      <c r="AH60" s="10">
        <v>2.2000000000000002</v>
      </c>
      <c r="AI60" s="10">
        <v>3.8</v>
      </c>
      <c r="AJ60" s="10"/>
      <c r="AK60" s="10">
        <f t="shared" si="9"/>
        <v>2.88</v>
      </c>
      <c r="AL60" s="10">
        <f t="shared" si="10"/>
        <v>0</v>
      </c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0" t="s">
        <v>105</v>
      </c>
      <c r="B61" s="10" t="s">
        <v>42</v>
      </c>
      <c r="C61" s="10">
        <v>690.86900000000003</v>
      </c>
      <c r="D61" s="10">
        <v>196.80600000000001</v>
      </c>
      <c r="E61" s="10">
        <v>489.35199999999998</v>
      </c>
      <c r="F61" s="10">
        <v>303.01</v>
      </c>
      <c r="G61" s="7">
        <v>1</v>
      </c>
      <c r="H61" s="10">
        <v>45</v>
      </c>
      <c r="I61" s="10" t="s">
        <v>39</v>
      </c>
      <c r="J61" s="10"/>
      <c r="K61" s="10">
        <v>470</v>
      </c>
      <c r="L61" s="10">
        <f t="shared" si="13"/>
        <v>19.351999999999975</v>
      </c>
      <c r="M61" s="10"/>
      <c r="N61" s="10"/>
      <c r="O61" s="10">
        <v>261</v>
      </c>
      <c r="P61" s="10">
        <v>200</v>
      </c>
      <c r="Q61" s="10">
        <f t="shared" si="14"/>
        <v>97.870399999999989</v>
      </c>
      <c r="R61" s="4">
        <f t="shared" si="12"/>
        <v>606.1755999999998</v>
      </c>
      <c r="S61" s="4">
        <f t="shared" si="6"/>
        <v>606</v>
      </c>
      <c r="T61" s="4">
        <f t="shared" si="7"/>
        <v>306</v>
      </c>
      <c r="U61" s="4">
        <v>300</v>
      </c>
      <c r="V61" s="4"/>
      <c r="W61" s="10"/>
      <c r="X61" s="10">
        <f t="shared" si="8"/>
        <v>13.998205790514804</v>
      </c>
      <c r="Y61" s="10">
        <f t="shared" si="15"/>
        <v>7.806343899687751</v>
      </c>
      <c r="Z61" s="10">
        <v>90.84</v>
      </c>
      <c r="AA61" s="10">
        <v>95.782600000000002</v>
      </c>
      <c r="AB61" s="10">
        <v>112.79219999999999</v>
      </c>
      <c r="AC61" s="10">
        <v>85.958799999999997</v>
      </c>
      <c r="AD61" s="10">
        <v>70.157399999999996</v>
      </c>
      <c r="AE61" s="10">
        <v>69.405799999999999</v>
      </c>
      <c r="AF61" s="10">
        <v>68.306600000000003</v>
      </c>
      <c r="AG61" s="10">
        <v>67.471800000000002</v>
      </c>
      <c r="AH61" s="10">
        <v>75.786799999999999</v>
      </c>
      <c r="AI61" s="10">
        <v>82.958799999999997</v>
      </c>
      <c r="AJ61" s="10"/>
      <c r="AK61" s="10">
        <f t="shared" si="9"/>
        <v>306</v>
      </c>
      <c r="AL61" s="10">
        <f t="shared" si="10"/>
        <v>300</v>
      </c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0" t="s">
        <v>106</v>
      </c>
      <c r="B62" s="10" t="s">
        <v>38</v>
      </c>
      <c r="C62" s="10">
        <v>21</v>
      </c>
      <c r="D62" s="10">
        <v>8</v>
      </c>
      <c r="E62" s="10">
        <v>19</v>
      </c>
      <c r="F62" s="10">
        <v>1</v>
      </c>
      <c r="G62" s="7">
        <v>0.1</v>
      </c>
      <c r="H62" s="10">
        <v>60</v>
      </c>
      <c r="I62" s="10" t="s">
        <v>39</v>
      </c>
      <c r="J62" s="10"/>
      <c r="K62" s="10">
        <v>21</v>
      </c>
      <c r="L62" s="10">
        <f t="shared" si="13"/>
        <v>-2</v>
      </c>
      <c r="M62" s="10"/>
      <c r="N62" s="10"/>
      <c r="O62" s="10">
        <v>62</v>
      </c>
      <c r="P62" s="10"/>
      <c r="Q62" s="10">
        <f t="shared" si="14"/>
        <v>3.8</v>
      </c>
      <c r="R62" s="4"/>
      <c r="S62" s="4">
        <f t="shared" si="6"/>
        <v>0</v>
      </c>
      <c r="T62" s="4">
        <f t="shared" si="7"/>
        <v>0</v>
      </c>
      <c r="U62" s="4"/>
      <c r="V62" s="4"/>
      <c r="W62" s="10"/>
      <c r="X62" s="10">
        <f t="shared" si="8"/>
        <v>16.578947368421055</v>
      </c>
      <c r="Y62" s="10">
        <f t="shared" si="15"/>
        <v>16.578947368421055</v>
      </c>
      <c r="Z62" s="10">
        <v>6.8</v>
      </c>
      <c r="AA62" s="10">
        <v>4</v>
      </c>
      <c r="AB62" s="10">
        <v>5.4</v>
      </c>
      <c r="AC62" s="10">
        <v>4.8</v>
      </c>
      <c r="AD62" s="10">
        <v>1.6</v>
      </c>
      <c r="AE62" s="10">
        <v>6.2</v>
      </c>
      <c r="AF62" s="10">
        <v>3.2</v>
      </c>
      <c r="AG62" s="10">
        <v>2</v>
      </c>
      <c r="AH62" s="10">
        <v>2.4</v>
      </c>
      <c r="AI62" s="10">
        <v>4.4000000000000004</v>
      </c>
      <c r="AJ62" s="10"/>
      <c r="AK62" s="10">
        <f t="shared" si="9"/>
        <v>0</v>
      </c>
      <c r="AL62" s="10">
        <f t="shared" si="10"/>
        <v>0</v>
      </c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107</v>
      </c>
      <c r="B63" s="10" t="s">
        <v>38</v>
      </c>
      <c r="C63" s="10">
        <v>51</v>
      </c>
      <c r="D63" s="10">
        <v>64</v>
      </c>
      <c r="E63" s="10">
        <v>49</v>
      </c>
      <c r="F63" s="10">
        <v>3</v>
      </c>
      <c r="G63" s="7">
        <v>0.4</v>
      </c>
      <c r="H63" s="10">
        <v>45</v>
      </c>
      <c r="I63" s="10" t="s">
        <v>39</v>
      </c>
      <c r="J63" s="10"/>
      <c r="K63" s="10">
        <v>81</v>
      </c>
      <c r="L63" s="10">
        <f t="shared" si="13"/>
        <v>-32</v>
      </c>
      <c r="M63" s="10"/>
      <c r="N63" s="10"/>
      <c r="O63" s="10">
        <v>30</v>
      </c>
      <c r="P63" s="10"/>
      <c r="Q63" s="10">
        <f t="shared" si="14"/>
        <v>9.8000000000000007</v>
      </c>
      <c r="R63" s="4">
        <f>12*Q63-P63-O63-F63</f>
        <v>84.600000000000009</v>
      </c>
      <c r="S63" s="4">
        <f t="shared" si="6"/>
        <v>85</v>
      </c>
      <c r="T63" s="4">
        <f t="shared" si="7"/>
        <v>45</v>
      </c>
      <c r="U63" s="4">
        <v>40</v>
      </c>
      <c r="V63" s="4"/>
      <c r="W63" s="10"/>
      <c r="X63" s="10">
        <f t="shared" si="8"/>
        <v>12.040816326530612</v>
      </c>
      <c r="Y63" s="10">
        <f t="shared" si="15"/>
        <v>3.3673469387755102</v>
      </c>
      <c r="Z63" s="10">
        <v>5.8</v>
      </c>
      <c r="AA63" s="10">
        <v>0.8</v>
      </c>
      <c r="AB63" s="10">
        <v>4.4000000000000004</v>
      </c>
      <c r="AC63" s="10">
        <v>5</v>
      </c>
      <c r="AD63" s="10">
        <v>3.4</v>
      </c>
      <c r="AE63" s="10">
        <v>2</v>
      </c>
      <c r="AF63" s="10">
        <v>0</v>
      </c>
      <c r="AG63" s="10">
        <v>0</v>
      </c>
      <c r="AH63" s="10">
        <v>0</v>
      </c>
      <c r="AI63" s="10">
        <v>0</v>
      </c>
      <c r="AJ63" s="10" t="s">
        <v>57</v>
      </c>
      <c r="AK63" s="10">
        <f t="shared" si="9"/>
        <v>18</v>
      </c>
      <c r="AL63" s="10">
        <f t="shared" si="10"/>
        <v>16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0" t="s">
        <v>108</v>
      </c>
      <c r="B64" s="10" t="s">
        <v>42</v>
      </c>
      <c r="C64" s="10">
        <v>10.739000000000001</v>
      </c>
      <c r="D64" s="10">
        <v>17.954999999999998</v>
      </c>
      <c r="E64" s="10">
        <v>10.734999999999999</v>
      </c>
      <c r="F64" s="10">
        <v>13.468999999999999</v>
      </c>
      <c r="G64" s="7">
        <v>1</v>
      </c>
      <c r="H64" s="10">
        <v>60</v>
      </c>
      <c r="I64" s="10" t="s">
        <v>39</v>
      </c>
      <c r="J64" s="10"/>
      <c r="K64" s="10">
        <v>10.5</v>
      </c>
      <c r="L64" s="10">
        <f t="shared" si="13"/>
        <v>0.23499999999999943</v>
      </c>
      <c r="M64" s="10"/>
      <c r="N64" s="10"/>
      <c r="O64" s="10">
        <v>0</v>
      </c>
      <c r="P64" s="10"/>
      <c r="Q64" s="10">
        <f t="shared" si="14"/>
        <v>2.1469999999999998</v>
      </c>
      <c r="R64" s="4">
        <f t="shared" si="12"/>
        <v>16.588999999999999</v>
      </c>
      <c r="S64" s="4">
        <f t="shared" si="6"/>
        <v>17</v>
      </c>
      <c r="T64" s="4">
        <f t="shared" si="7"/>
        <v>17</v>
      </c>
      <c r="U64" s="4"/>
      <c r="V64" s="4"/>
      <c r="W64" s="10"/>
      <c r="X64" s="10">
        <f t="shared" si="8"/>
        <v>14.191429902189103</v>
      </c>
      <c r="Y64" s="10">
        <f t="shared" si="15"/>
        <v>6.2734047508150912</v>
      </c>
      <c r="Z64" s="10">
        <v>1.5189999999999999</v>
      </c>
      <c r="AA64" s="10">
        <v>2.411</v>
      </c>
      <c r="AB64" s="10">
        <v>2.117</v>
      </c>
      <c r="AC64" s="10">
        <v>1.5069999999999999</v>
      </c>
      <c r="AD64" s="10">
        <v>1.831</v>
      </c>
      <c r="AE64" s="10">
        <v>3.0150000000000001</v>
      </c>
      <c r="AF64" s="10">
        <v>1.431</v>
      </c>
      <c r="AG64" s="10">
        <v>0</v>
      </c>
      <c r="AH64" s="10">
        <v>2.7040000000000002</v>
      </c>
      <c r="AI64" s="10">
        <v>2.4060000000000001</v>
      </c>
      <c r="AJ64" s="10"/>
      <c r="AK64" s="10">
        <f t="shared" si="9"/>
        <v>17</v>
      </c>
      <c r="AL64" s="10">
        <f t="shared" si="10"/>
        <v>0</v>
      </c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0" t="s">
        <v>109</v>
      </c>
      <c r="B65" s="10" t="s">
        <v>42</v>
      </c>
      <c r="C65" s="10"/>
      <c r="D65" s="10"/>
      <c r="E65" s="10"/>
      <c r="F65" s="10"/>
      <c r="G65" s="7">
        <v>1</v>
      </c>
      <c r="H65" s="10">
        <v>90</v>
      </c>
      <c r="I65" s="9" t="s">
        <v>110</v>
      </c>
      <c r="J65" s="10"/>
      <c r="K65" s="10"/>
      <c r="L65" s="10">
        <f t="shared" si="13"/>
        <v>0</v>
      </c>
      <c r="M65" s="10"/>
      <c r="N65" s="10"/>
      <c r="O65" s="10">
        <v>0</v>
      </c>
      <c r="P65" s="10"/>
      <c r="Q65" s="10">
        <f t="shared" si="14"/>
        <v>0</v>
      </c>
      <c r="R65" s="4">
        <v>0</v>
      </c>
      <c r="S65" s="4">
        <f t="shared" si="6"/>
        <v>0</v>
      </c>
      <c r="T65" s="4">
        <f t="shared" si="7"/>
        <v>0</v>
      </c>
      <c r="U65" s="4"/>
      <c r="V65" s="4"/>
      <c r="W65" s="10"/>
      <c r="X65" s="10" t="e">
        <f t="shared" si="8"/>
        <v>#DIV/0!</v>
      </c>
      <c r="Y65" s="10" t="e">
        <f t="shared" si="15"/>
        <v>#DIV/0!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0.84160000000000001</v>
      </c>
      <c r="AF65" s="10">
        <v>0.82260000000000011</v>
      </c>
      <c r="AG65" s="10">
        <v>0.85</v>
      </c>
      <c r="AH65" s="10">
        <v>0</v>
      </c>
      <c r="AI65" s="10">
        <v>0.82879999999999998</v>
      </c>
      <c r="AJ65" s="10" t="s">
        <v>111</v>
      </c>
      <c r="AK65" s="10">
        <f t="shared" si="9"/>
        <v>0</v>
      </c>
      <c r="AL65" s="10">
        <f t="shared" si="10"/>
        <v>0</v>
      </c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112</v>
      </c>
      <c r="B66" s="10" t="s">
        <v>42</v>
      </c>
      <c r="C66" s="10">
        <v>47.534999999999997</v>
      </c>
      <c r="D66" s="10">
        <v>5.5060000000000002</v>
      </c>
      <c r="E66" s="10">
        <v>31.280999999999999</v>
      </c>
      <c r="F66" s="10">
        <v>15.923</v>
      </c>
      <c r="G66" s="7">
        <v>1</v>
      </c>
      <c r="H66" s="10">
        <v>45</v>
      </c>
      <c r="I66" s="10" t="s">
        <v>39</v>
      </c>
      <c r="J66" s="10"/>
      <c r="K66" s="10">
        <v>31</v>
      </c>
      <c r="L66" s="10">
        <f t="shared" si="13"/>
        <v>0.28099999999999881</v>
      </c>
      <c r="M66" s="10"/>
      <c r="N66" s="10"/>
      <c r="O66" s="10">
        <v>46</v>
      </c>
      <c r="P66" s="10"/>
      <c r="Q66" s="10">
        <f t="shared" si="14"/>
        <v>6.2561999999999998</v>
      </c>
      <c r="R66" s="4">
        <f t="shared" si="12"/>
        <v>25.663799999999995</v>
      </c>
      <c r="S66" s="4">
        <f t="shared" si="6"/>
        <v>26</v>
      </c>
      <c r="T66" s="4">
        <f t="shared" si="7"/>
        <v>0</v>
      </c>
      <c r="U66" s="4">
        <v>26</v>
      </c>
      <c r="V66" s="4"/>
      <c r="W66" s="10"/>
      <c r="X66" s="10">
        <f t="shared" si="8"/>
        <v>14.053738691218312</v>
      </c>
      <c r="Y66" s="10">
        <f t="shared" si="15"/>
        <v>9.897861321569005</v>
      </c>
      <c r="Z66" s="10">
        <v>6.1756000000000002</v>
      </c>
      <c r="AA66" s="10">
        <v>3.1006</v>
      </c>
      <c r="AB66" s="10">
        <v>6.3643999999999998</v>
      </c>
      <c r="AC66" s="10">
        <v>6.4727999999999994</v>
      </c>
      <c r="AD66" s="10">
        <v>4.9067999999999996</v>
      </c>
      <c r="AE66" s="10">
        <v>5.5646000000000004</v>
      </c>
      <c r="AF66" s="10">
        <v>4.9085999999999999</v>
      </c>
      <c r="AG66" s="10">
        <v>5.1441999999999997</v>
      </c>
      <c r="AH66" s="10">
        <v>11.248200000000001</v>
      </c>
      <c r="AI66" s="10">
        <v>6.5632000000000001</v>
      </c>
      <c r="AJ66" s="10"/>
      <c r="AK66" s="10">
        <f t="shared" si="9"/>
        <v>0</v>
      </c>
      <c r="AL66" s="10">
        <f t="shared" si="10"/>
        <v>26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0" t="s">
        <v>113</v>
      </c>
      <c r="B67" s="10" t="s">
        <v>38</v>
      </c>
      <c r="C67" s="10">
        <v>966</v>
      </c>
      <c r="D67" s="10">
        <v>1869</v>
      </c>
      <c r="E67" s="17">
        <f>904+E99</f>
        <v>1030</v>
      </c>
      <c r="F67" s="17">
        <f>922+F99</f>
        <v>1198</v>
      </c>
      <c r="G67" s="7">
        <v>0.41</v>
      </c>
      <c r="H67" s="10">
        <v>50</v>
      </c>
      <c r="I67" s="9" t="s">
        <v>54</v>
      </c>
      <c r="J67" s="10"/>
      <c r="K67" s="10">
        <v>907</v>
      </c>
      <c r="L67" s="10">
        <f t="shared" si="13"/>
        <v>123</v>
      </c>
      <c r="M67" s="10"/>
      <c r="N67" s="10"/>
      <c r="O67" s="10">
        <v>309</v>
      </c>
      <c r="P67" s="10">
        <v>250</v>
      </c>
      <c r="Q67" s="10">
        <f t="shared" si="14"/>
        <v>206</v>
      </c>
      <c r="R67" s="4">
        <f t="shared" si="12"/>
        <v>1127</v>
      </c>
      <c r="S67" s="4">
        <f>V67</f>
        <v>2500</v>
      </c>
      <c r="T67" s="4">
        <f t="shared" si="7"/>
        <v>1850</v>
      </c>
      <c r="U67" s="4">
        <v>650</v>
      </c>
      <c r="V67" s="4">
        <v>2500</v>
      </c>
      <c r="W67" s="10" t="s">
        <v>154</v>
      </c>
      <c r="X67" s="10">
        <f t="shared" si="8"/>
        <v>20.66504854368932</v>
      </c>
      <c r="Y67" s="10">
        <f t="shared" si="15"/>
        <v>8.5291262135922334</v>
      </c>
      <c r="Z67" s="10">
        <v>184.2</v>
      </c>
      <c r="AA67" s="10">
        <v>194</v>
      </c>
      <c r="AB67" s="10">
        <v>185.4</v>
      </c>
      <c r="AC67" s="10">
        <v>180.4</v>
      </c>
      <c r="AD67" s="10">
        <v>119.4</v>
      </c>
      <c r="AE67" s="10">
        <v>201.8</v>
      </c>
      <c r="AF67" s="10">
        <v>172</v>
      </c>
      <c r="AG67" s="10">
        <v>218.2</v>
      </c>
      <c r="AH67" s="10">
        <v>117.6</v>
      </c>
      <c r="AI67" s="10">
        <v>177</v>
      </c>
      <c r="AJ67" s="10" t="s">
        <v>48</v>
      </c>
      <c r="AK67" s="10">
        <f t="shared" si="9"/>
        <v>758.5</v>
      </c>
      <c r="AL67" s="10">
        <f t="shared" si="10"/>
        <v>266.5</v>
      </c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114</v>
      </c>
      <c r="B68" s="10" t="s">
        <v>42</v>
      </c>
      <c r="C68" s="10">
        <v>338.31099999999998</v>
      </c>
      <c r="D68" s="10">
        <v>479.38600000000002</v>
      </c>
      <c r="E68" s="17">
        <f>205.004+E100</f>
        <v>313.21499999999997</v>
      </c>
      <c r="F68" s="17">
        <f>347.228+F100</f>
        <v>408.37700000000001</v>
      </c>
      <c r="G68" s="7">
        <v>1</v>
      </c>
      <c r="H68" s="10">
        <v>50</v>
      </c>
      <c r="I68" s="10" t="s">
        <v>39</v>
      </c>
      <c r="J68" s="10"/>
      <c r="K68" s="10">
        <v>199.57400000000001</v>
      </c>
      <c r="L68" s="10">
        <f t="shared" si="13"/>
        <v>113.64099999999996</v>
      </c>
      <c r="M68" s="10"/>
      <c r="N68" s="10"/>
      <c r="O68" s="10">
        <v>0</v>
      </c>
      <c r="P68" s="10"/>
      <c r="Q68" s="10">
        <f t="shared" si="14"/>
        <v>62.642999999999994</v>
      </c>
      <c r="R68" s="4">
        <f t="shared" si="12"/>
        <v>468.62499999999994</v>
      </c>
      <c r="S68" s="21">
        <f>ROUND(R68+$S$1*Q68,0)</f>
        <v>594</v>
      </c>
      <c r="T68" s="4">
        <f t="shared" si="7"/>
        <v>304</v>
      </c>
      <c r="U68" s="21">
        <v>290</v>
      </c>
      <c r="V68" s="4"/>
      <c r="W68" s="10"/>
      <c r="X68" s="10">
        <f t="shared" si="8"/>
        <v>16.001420749325543</v>
      </c>
      <c r="Y68" s="10">
        <f t="shared" si="15"/>
        <v>6.5191162619925622</v>
      </c>
      <c r="Z68" s="10">
        <v>52.204600000000013</v>
      </c>
      <c r="AA68" s="10">
        <v>82.404799999999994</v>
      </c>
      <c r="AB68" s="10">
        <v>57.927399999999999</v>
      </c>
      <c r="AC68" s="10">
        <v>73.778600000000012</v>
      </c>
      <c r="AD68" s="10">
        <v>69.576800000000006</v>
      </c>
      <c r="AE68" s="10">
        <v>67.3386</v>
      </c>
      <c r="AF68" s="10">
        <v>65.787999999999997</v>
      </c>
      <c r="AG68" s="10">
        <v>60.5182</v>
      </c>
      <c r="AH68" s="10">
        <v>63.193399999999997</v>
      </c>
      <c r="AI68" s="10">
        <v>66.753600000000006</v>
      </c>
      <c r="AJ68" s="10"/>
      <c r="AK68" s="10">
        <f t="shared" si="9"/>
        <v>304</v>
      </c>
      <c r="AL68" s="10">
        <f t="shared" si="10"/>
        <v>290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115</v>
      </c>
      <c r="B69" s="10" t="s">
        <v>38</v>
      </c>
      <c r="C69" s="10">
        <v>171</v>
      </c>
      <c r="D69" s="10">
        <v>239</v>
      </c>
      <c r="E69" s="10">
        <v>120</v>
      </c>
      <c r="F69" s="10">
        <v>147</v>
      </c>
      <c r="G69" s="7">
        <v>0.35</v>
      </c>
      <c r="H69" s="10">
        <v>50</v>
      </c>
      <c r="I69" s="10" t="s">
        <v>39</v>
      </c>
      <c r="J69" s="10"/>
      <c r="K69" s="10">
        <v>122</v>
      </c>
      <c r="L69" s="10">
        <f t="shared" si="13"/>
        <v>-2</v>
      </c>
      <c r="M69" s="10"/>
      <c r="N69" s="10"/>
      <c r="O69" s="10">
        <v>78</v>
      </c>
      <c r="P69" s="10"/>
      <c r="Q69" s="10">
        <f t="shared" si="14"/>
        <v>24</v>
      </c>
      <c r="R69" s="4">
        <f t="shared" si="12"/>
        <v>111</v>
      </c>
      <c r="S69" s="4">
        <f t="shared" si="6"/>
        <v>111</v>
      </c>
      <c r="T69" s="4">
        <f t="shared" si="7"/>
        <v>61</v>
      </c>
      <c r="U69" s="4">
        <v>50</v>
      </c>
      <c r="V69" s="4"/>
      <c r="W69" s="10"/>
      <c r="X69" s="10">
        <f t="shared" si="8"/>
        <v>14</v>
      </c>
      <c r="Y69" s="10">
        <f t="shared" si="15"/>
        <v>9.375</v>
      </c>
      <c r="Z69" s="10">
        <v>30.4</v>
      </c>
      <c r="AA69" s="10">
        <v>32.4</v>
      </c>
      <c r="AB69" s="10">
        <v>18.600000000000001</v>
      </c>
      <c r="AC69" s="10">
        <v>34.6</v>
      </c>
      <c r="AD69" s="10">
        <v>29.2</v>
      </c>
      <c r="AE69" s="10">
        <v>12.6</v>
      </c>
      <c r="AF69" s="10">
        <v>25.6</v>
      </c>
      <c r="AG69" s="10">
        <v>30.6</v>
      </c>
      <c r="AH69" s="10">
        <v>18.600000000000001</v>
      </c>
      <c r="AI69" s="10">
        <v>21.8</v>
      </c>
      <c r="AJ69" s="10"/>
      <c r="AK69" s="10">
        <f t="shared" si="9"/>
        <v>21.349999999999998</v>
      </c>
      <c r="AL69" s="10">
        <f t="shared" si="10"/>
        <v>17.5</v>
      </c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116</v>
      </c>
      <c r="B70" s="10" t="s">
        <v>42</v>
      </c>
      <c r="C70" s="10">
        <v>4.7590000000000003</v>
      </c>
      <c r="D70" s="10">
        <v>3.0219999999999998</v>
      </c>
      <c r="E70" s="10">
        <v>4.5510000000000002</v>
      </c>
      <c r="F70" s="10"/>
      <c r="G70" s="7">
        <v>1</v>
      </c>
      <c r="H70" s="10">
        <v>50</v>
      </c>
      <c r="I70" s="10" t="s">
        <v>39</v>
      </c>
      <c r="J70" s="10"/>
      <c r="K70" s="10">
        <v>4.5</v>
      </c>
      <c r="L70" s="10">
        <f t="shared" ref="L70:L100" si="16">E70-K70</f>
        <v>5.1000000000000156E-2</v>
      </c>
      <c r="M70" s="10"/>
      <c r="N70" s="10"/>
      <c r="O70" s="10">
        <v>26</v>
      </c>
      <c r="P70" s="10"/>
      <c r="Q70" s="10">
        <f t="shared" ref="Q70:Q100" si="17">E70/5</f>
        <v>0.91020000000000001</v>
      </c>
      <c r="R70" s="4"/>
      <c r="S70" s="4">
        <f t="shared" si="6"/>
        <v>0</v>
      </c>
      <c r="T70" s="4">
        <f t="shared" si="7"/>
        <v>0</v>
      </c>
      <c r="U70" s="4"/>
      <c r="V70" s="4"/>
      <c r="W70" s="10"/>
      <c r="X70" s="10">
        <f t="shared" si="8"/>
        <v>28.565150516370029</v>
      </c>
      <c r="Y70" s="10">
        <f t="shared" ref="Y70:Y100" si="18">(F70+O70+P70)/Q70</f>
        <v>28.565150516370029</v>
      </c>
      <c r="Z70" s="10">
        <v>2.7684000000000002</v>
      </c>
      <c r="AA70" s="10">
        <v>1.2298</v>
      </c>
      <c r="AB70" s="10">
        <v>2.1751999999999998</v>
      </c>
      <c r="AC70" s="10">
        <v>1.5396000000000001</v>
      </c>
      <c r="AD70" s="10">
        <v>0.61719999999999997</v>
      </c>
      <c r="AE70" s="10">
        <v>0.61660000000000004</v>
      </c>
      <c r="AF70" s="10">
        <v>0.61280000000000001</v>
      </c>
      <c r="AG70" s="10">
        <v>1.7010000000000001</v>
      </c>
      <c r="AH70" s="10">
        <v>4.0002000000000004</v>
      </c>
      <c r="AI70" s="10">
        <v>0.61180000000000001</v>
      </c>
      <c r="AJ70" s="10" t="s">
        <v>117</v>
      </c>
      <c r="AK70" s="10">
        <f t="shared" si="9"/>
        <v>0</v>
      </c>
      <c r="AL70" s="10">
        <f t="shared" si="10"/>
        <v>0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118</v>
      </c>
      <c r="B71" s="10" t="s">
        <v>38</v>
      </c>
      <c r="C71" s="10">
        <v>-1</v>
      </c>
      <c r="D71" s="10">
        <v>835</v>
      </c>
      <c r="E71" s="10">
        <v>305</v>
      </c>
      <c r="F71" s="10">
        <v>442</v>
      </c>
      <c r="G71" s="7">
        <v>0.4</v>
      </c>
      <c r="H71" s="10">
        <v>50</v>
      </c>
      <c r="I71" s="10" t="s">
        <v>39</v>
      </c>
      <c r="J71" s="10"/>
      <c r="K71" s="10">
        <v>310</v>
      </c>
      <c r="L71" s="10">
        <f t="shared" si="16"/>
        <v>-5</v>
      </c>
      <c r="M71" s="10"/>
      <c r="N71" s="10"/>
      <c r="O71" s="10">
        <v>0</v>
      </c>
      <c r="P71" s="10"/>
      <c r="Q71" s="10">
        <f t="shared" si="17"/>
        <v>61</v>
      </c>
      <c r="R71" s="4">
        <f t="shared" si="12"/>
        <v>412</v>
      </c>
      <c r="S71" s="4">
        <f t="shared" ref="S71:S100" si="19">ROUND(R71,0)</f>
        <v>412</v>
      </c>
      <c r="T71" s="4">
        <f t="shared" ref="T71:T100" si="20">S71-U71</f>
        <v>212</v>
      </c>
      <c r="U71" s="4">
        <v>200</v>
      </c>
      <c r="V71" s="4"/>
      <c r="W71" s="10"/>
      <c r="X71" s="10">
        <f t="shared" ref="X71:X100" si="21">(F71+O71+P71+S71)/Q71</f>
        <v>14</v>
      </c>
      <c r="Y71" s="10">
        <f t="shared" si="18"/>
        <v>7.2459016393442619</v>
      </c>
      <c r="Z71" s="10">
        <v>30.2</v>
      </c>
      <c r="AA71" s="10">
        <v>92</v>
      </c>
      <c r="AB71" s="10">
        <v>4</v>
      </c>
      <c r="AC71" s="10">
        <v>52.6</v>
      </c>
      <c r="AD71" s="10">
        <v>0</v>
      </c>
      <c r="AE71" s="10">
        <v>29.8</v>
      </c>
      <c r="AF71" s="10">
        <v>3.6</v>
      </c>
      <c r="AG71" s="10">
        <v>0</v>
      </c>
      <c r="AH71" s="10">
        <v>2.6</v>
      </c>
      <c r="AI71" s="10">
        <v>97.8</v>
      </c>
      <c r="AJ71" s="10"/>
      <c r="AK71" s="10">
        <f t="shared" ref="AK71:AL100" si="22">G71*T71</f>
        <v>84.800000000000011</v>
      </c>
      <c r="AL71" s="10">
        <f t="shared" ref="AL71:AL100" si="23">G71*U71</f>
        <v>80</v>
      </c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119</v>
      </c>
      <c r="B72" s="10" t="s">
        <v>38</v>
      </c>
      <c r="C72" s="10">
        <v>1040</v>
      </c>
      <c r="D72" s="10">
        <v>511</v>
      </c>
      <c r="E72" s="10">
        <v>610</v>
      </c>
      <c r="F72" s="10">
        <v>349</v>
      </c>
      <c r="G72" s="7">
        <v>0.41</v>
      </c>
      <c r="H72" s="10">
        <v>50</v>
      </c>
      <c r="I72" s="10" t="s">
        <v>39</v>
      </c>
      <c r="J72" s="10"/>
      <c r="K72" s="10">
        <v>611</v>
      </c>
      <c r="L72" s="10">
        <f t="shared" si="16"/>
        <v>-1</v>
      </c>
      <c r="M72" s="10"/>
      <c r="N72" s="10"/>
      <c r="O72" s="10">
        <v>526</v>
      </c>
      <c r="P72" s="10">
        <v>400</v>
      </c>
      <c r="Q72" s="10">
        <f t="shared" si="17"/>
        <v>122</v>
      </c>
      <c r="R72" s="4">
        <f t="shared" si="12"/>
        <v>433</v>
      </c>
      <c r="S72" s="4">
        <f t="shared" si="19"/>
        <v>433</v>
      </c>
      <c r="T72" s="4">
        <f t="shared" si="20"/>
        <v>223</v>
      </c>
      <c r="U72" s="4">
        <v>210</v>
      </c>
      <c r="V72" s="4"/>
      <c r="W72" s="10"/>
      <c r="X72" s="10">
        <f t="shared" si="21"/>
        <v>14</v>
      </c>
      <c r="Y72" s="10">
        <f t="shared" si="18"/>
        <v>10.450819672131148</v>
      </c>
      <c r="Z72" s="10">
        <v>120</v>
      </c>
      <c r="AA72" s="10">
        <v>110.8</v>
      </c>
      <c r="AB72" s="10">
        <v>127.4</v>
      </c>
      <c r="AC72" s="10">
        <v>92.8</v>
      </c>
      <c r="AD72" s="10">
        <v>78.400000000000006</v>
      </c>
      <c r="AE72" s="10">
        <v>114.2</v>
      </c>
      <c r="AF72" s="10">
        <v>92.4</v>
      </c>
      <c r="AG72" s="10">
        <v>100.2</v>
      </c>
      <c r="AH72" s="10">
        <v>70.599999999999994</v>
      </c>
      <c r="AI72" s="10">
        <v>70.400000000000006</v>
      </c>
      <c r="AJ72" s="10" t="s">
        <v>48</v>
      </c>
      <c r="AK72" s="10">
        <f t="shared" si="22"/>
        <v>91.429999999999993</v>
      </c>
      <c r="AL72" s="10">
        <f t="shared" si="23"/>
        <v>86.1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120</v>
      </c>
      <c r="B73" s="10" t="s">
        <v>42</v>
      </c>
      <c r="C73" s="10">
        <v>237.017</v>
      </c>
      <c r="D73" s="10">
        <v>484.57299999999998</v>
      </c>
      <c r="E73" s="10">
        <v>190.733</v>
      </c>
      <c r="F73" s="10">
        <v>268.125</v>
      </c>
      <c r="G73" s="7">
        <v>1</v>
      </c>
      <c r="H73" s="10">
        <v>50</v>
      </c>
      <c r="I73" s="10" t="s">
        <v>39</v>
      </c>
      <c r="J73" s="10"/>
      <c r="K73" s="10">
        <v>185</v>
      </c>
      <c r="L73" s="10">
        <f t="shared" si="16"/>
        <v>5.7330000000000041</v>
      </c>
      <c r="M73" s="10"/>
      <c r="N73" s="10"/>
      <c r="O73" s="10">
        <v>103</v>
      </c>
      <c r="P73" s="10">
        <v>50</v>
      </c>
      <c r="Q73" s="10">
        <f t="shared" si="17"/>
        <v>38.146599999999999</v>
      </c>
      <c r="R73" s="4">
        <f t="shared" si="12"/>
        <v>112.92740000000003</v>
      </c>
      <c r="S73" s="4">
        <f t="shared" si="19"/>
        <v>113</v>
      </c>
      <c r="T73" s="4">
        <f t="shared" si="20"/>
        <v>63</v>
      </c>
      <c r="U73" s="4">
        <v>50</v>
      </c>
      <c r="V73" s="4"/>
      <c r="W73" s="10"/>
      <c r="X73" s="10">
        <f t="shared" si="21"/>
        <v>14.001903184032129</v>
      </c>
      <c r="Y73" s="10">
        <f t="shared" si="18"/>
        <v>11.039647045870405</v>
      </c>
      <c r="Z73" s="10">
        <v>40.659599999999998</v>
      </c>
      <c r="AA73" s="10">
        <v>43.4542</v>
      </c>
      <c r="AB73" s="10">
        <v>42.5274</v>
      </c>
      <c r="AC73" s="10">
        <v>41.174599999999998</v>
      </c>
      <c r="AD73" s="10">
        <v>44.403399999999998</v>
      </c>
      <c r="AE73" s="10">
        <v>45.446800000000003</v>
      </c>
      <c r="AF73" s="10">
        <v>35.93</v>
      </c>
      <c r="AG73" s="10">
        <v>35.651000000000003</v>
      </c>
      <c r="AH73" s="10">
        <v>46.277000000000001</v>
      </c>
      <c r="AI73" s="10">
        <v>53.018600000000013</v>
      </c>
      <c r="AJ73" s="10"/>
      <c r="AK73" s="10">
        <f t="shared" si="22"/>
        <v>63</v>
      </c>
      <c r="AL73" s="10">
        <f t="shared" si="23"/>
        <v>50</v>
      </c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121</v>
      </c>
      <c r="B74" s="10" t="s">
        <v>38</v>
      </c>
      <c r="C74" s="10">
        <v>42</v>
      </c>
      <c r="D74" s="10">
        <v>106</v>
      </c>
      <c r="E74" s="10">
        <v>119</v>
      </c>
      <c r="F74" s="10">
        <v>-6</v>
      </c>
      <c r="G74" s="7">
        <v>0.3</v>
      </c>
      <c r="H74" s="10">
        <v>50</v>
      </c>
      <c r="I74" s="10" t="s">
        <v>39</v>
      </c>
      <c r="J74" s="10"/>
      <c r="K74" s="10">
        <v>163</v>
      </c>
      <c r="L74" s="10">
        <f t="shared" si="16"/>
        <v>-44</v>
      </c>
      <c r="M74" s="10"/>
      <c r="N74" s="10"/>
      <c r="O74" s="10">
        <v>229</v>
      </c>
      <c r="P74" s="10">
        <v>100</v>
      </c>
      <c r="Q74" s="10">
        <f t="shared" si="17"/>
        <v>23.8</v>
      </c>
      <c r="R74" s="4">
        <f t="shared" si="12"/>
        <v>10.199999999999989</v>
      </c>
      <c r="S74" s="4">
        <f t="shared" si="19"/>
        <v>10</v>
      </c>
      <c r="T74" s="4">
        <f t="shared" si="20"/>
        <v>0</v>
      </c>
      <c r="U74" s="4">
        <v>10</v>
      </c>
      <c r="V74" s="4"/>
      <c r="W74" s="10"/>
      <c r="X74" s="10">
        <f t="shared" si="21"/>
        <v>13.991596638655462</v>
      </c>
      <c r="Y74" s="10">
        <f t="shared" si="18"/>
        <v>13.571428571428571</v>
      </c>
      <c r="Z74" s="10">
        <v>37</v>
      </c>
      <c r="AA74" s="10">
        <v>24.4</v>
      </c>
      <c r="AB74" s="10">
        <v>22.8</v>
      </c>
      <c r="AC74" s="10">
        <v>27</v>
      </c>
      <c r="AD74" s="10">
        <v>21.8</v>
      </c>
      <c r="AE74" s="10">
        <v>31.8</v>
      </c>
      <c r="AF74" s="10">
        <v>41.8</v>
      </c>
      <c r="AG74" s="10">
        <v>29.6</v>
      </c>
      <c r="AH74" s="10">
        <v>18.2</v>
      </c>
      <c r="AI74" s="10">
        <v>35</v>
      </c>
      <c r="AJ74" s="10"/>
      <c r="AK74" s="10">
        <f t="shared" si="22"/>
        <v>0</v>
      </c>
      <c r="AL74" s="10">
        <f t="shared" si="23"/>
        <v>3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122</v>
      </c>
      <c r="B75" s="10" t="s">
        <v>38</v>
      </c>
      <c r="C75" s="10">
        <v>-2</v>
      </c>
      <c r="D75" s="10">
        <v>5</v>
      </c>
      <c r="E75" s="10">
        <v>4</v>
      </c>
      <c r="F75" s="10">
        <v>-1</v>
      </c>
      <c r="G75" s="7">
        <v>0.14000000000000001</v>
      </c>
      <c r="H75" s="10">
        <v>50</v>
      </c>
      <c r="I75" s="10" t="s">
        <v>39</v>
      </c>
      <c r="J75" s="10"/>
      <c r="K75" s="10">
        <v>4</v>
      </c>
      <c r="L75" s="10">
        <f t="shared" si="16"/>
        <v>0</v>
      </c>
      <c r="M75" s="10"/>
      <c r="N75" s="10"/>
      <c r="O75" s="10">
        <v>68</v>
      </c>
      <c r="P75" s="10"/>
      <c r="Q75" s="10">
        <f t="shared" si="17"/>
        <v>0.8</v>
      </c>
      <c r="R75" s="4"/>
      <c r="S75" s="4">
        <f t="shared" si="19"/>
        <v>0</v>
      </c>
      <c r="T75" s="4">
        <f t="shared" si="20"/>
        <v>0</v>
      </c>
      <c r="U75" s="4"/>
      <c r="V75" s="4"/>
      <c r="W75" s="10"/>
      <c r="X75" s="10">
        <f t="shared" si="21"/>
        <v>83.75</v>
      </c>
      <c r="Y75" s="10">
        <f t="shared" si="18"/>
        <v>83.75</v>
      </c>
      <c r="Z75" s="10">
        <v>7.6</v>
      </c>
      <c r="AA75" s="10">
        <v>2.8</v>
      </c>
      <c r="AB75" s="10">
        <v>3</v>
      </c>
      <c r="AC75" s="10">
        <v>1</v>
      </c>
      <c r="AD75" s="10">
        <v>4.2</v>
      </c>
      <c r="AE75" s="10">
        <v>2.2000000000000002</v>
      </c>
      <c r="AF75" s="10">
        <v>0</v>
      </c>
      <c r="AG75" s="10">
        <v>0</v>
      </c>
      <c r="AH75" s="10">
        <v>0</v>
      </c>
      <c r="AI75" s="10">
        <v>0</v>
      </c>
      <c r="AJ75" s="10" t="s">
        <v>57</v>
      </c>
      <c r="AK75" s="10">
        <f t="shared" si="22"/>
        <v>0</v>
      </c>
      <c r="AL75" s="10">
        <f t="shared" si="23"/>
        <v>0</v>
      </c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123</v>
      </c>
      <c r="B76" s="10" t="s">
        <v>38</v>
      </c>
      <c r="C76" s="10">
        <v>88</v>
      </c>
      <c r="D76" s="10">
        <v>548</v>
      </c>
      <c r="E76" s="10">
        <v>230</v>
      </c>
      <c r="F76" s="10">
        <v>297</v>
      </c>
      <c r="G76" s="7">
        <v>0.18</v>
      </c>
      <c r="H76" s="10">
        <v>50</v>
      </c>
      <c r="I76" s="10" t="s">
        <v>39</v>
      </c>
      <c r="J76" s="10"/>
      <c r="K76" s="10">
        <v>254</v>
      </c>
      <c r="L76" s="10">
        <f t="shared" si="16"/>
        <v>-24</v>
      </c>
      <c r="M76" s="10"/>
      <c r="N76" s="10"/>
      <c r="O76" s="10">
        <v>115</v>
      </c>
      <c r="P76" s="10">
        <v>80</v>
      </c>
      <c r="Q76" s="10">
        <f t="shared" si="17"/>
        <v>46</v>
      </c>
      <c r="R76" s="4">
        <f t="shared" si="12"/>
        <v>152</v>
      </c>
      <c r="S76" s="4">
        <f t="shared" si="19"/>
        <v>152</v>
      </c>
      <c r="T76" s="4">
        <f t="shared" si="20"/>
        <v>82</v>
      </c>
      <c r="U76" s="4">
        <v>70</v>
      </c>
      <c r="V76" s="4"/>
      <c r="W76" s="10"/>
      <c r="X76" s="10">
        <f t="shared" si="21"/>
        <v>14</v>
      </c>
      <c r="Y76" s="10">
        <f t="shared" si="18"/>
        <v>10.695652173913043</v>
      </c>
      <c r="Z76" s="10">
        <v>47.6</v>
      </c>
      <c r="AA76" s="10">
        <v>46.8</v>
      </c>
      <c r="AB76" s="10">
        <v>35.799999999999997</v>
      </c>
      <c r="AC76" s="10">
        <v>36.200000000000003</v>
      </c>
      <c r="AD76" s="10">
        <v>42.8</v>
      </c>
      <c r="AE76" s="10">
        <v>55.4</v>
      </c>
      <c r="AF76" s="10">
        <v>60.2</v>
      </c>
      <c r="AG76" s="10">
        <v>66.2</v>
      </c>
      <c r="AH76" s="10">
        <v>41.2</v>
      </c>
      <c r="AI76" s="10">
        <v>54.2</v>
      </c>
      <c r="AJ76" s="10" t="s">
        <v>48</v>
      </c>
      <c r="AK76" s="10">
        <f t="shared" si="22"/>
        <v>14.76</v>
      </c>
      <c r="AL76" s="10">
        <f t="shared" si="23"/>
        <v>12.6</v>
      </c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0" t="s">
        <v>124</v>
      </c>
      <c r="B77" s="10" t="s">
        <v>38</v>
      </c>
      <c r="C77" s="10">
        <v>-1</v>
      </c>
      <c r="D77" s="10">
        <v>13</v>
      </c>
      <c r="E77" s="10">
        <v>11</v>
      </c>
      <c r="F77" s="10">
        <v>1</v>
      </c>
      <c r="G77" s="7">
        <v>0.4</v>
      </c>
      <c r="H77" s="10">
        <v>60</v>
      </c>
      <c r="I77" s="10" t="s">
        <v>39</v>
      </c>
      <c r="J77" s="10"/>
      <c r="K77" s="10">
        <v>27</v>
      </c>
      <c r="L77" s="10">
        <f t="shared" si="16"/>
        <v>-16</v>
      </c>
      <c r="M77" s="10"/>
      <c r="N77" s="10"/>
      <c r="O77" s="10">
        <v>115</v>
      </c>
      <c r="P77" s="10"/>
      <c r="Q77" s="10">
        <f t="shared" si="17"/>
        <v>2.2000000000000002</v>
      </c>
      <c r="R77" s="4"/>
      <c r="S77" s="4">
        <f t="shared" si="19"/>
        <v>0</v>
      </c>
      <c r="T77" s="4">
        <f t="shared" si="20"/>
        <v>0</v>
      </c>
      <c r="U77" s="4"/>
      <c r="V77" s="4"/>
      <c r="W77" s="10"/>
      <c r="X77" s="10">
        <f t="shared" si="21"/>
        <v>52.72727272727272</v>
      </c>
      <c r="Y77" s="10">
        <f t="shared" si="18"/>
        <v>52.72727272727272</v>
      </c>
      <c r="Z77" s="10">
        <v>12.6</v>
      </c>
      <c r="AA77" s="10">
        <v>4</v>
      </c>
      <c r="AB77" s="10">
        <v>7.4</v>
      </c>
      <c r="AC77" s="10">
        <v>5</v>
      </c>
      <c r="AD77" s="10">
        <v>7.4</v>
      </c>
      <c r="AE77" s="10">
        <v>4</v>
      </c>
      <c r="AF77" s="10">
        <v>9.6</v>
      </c>
      <c r="AG77" s="10">
        <v>5.4</v>
      </c>
      <c r="AH77" s="10">
        <v>3.6</v>
      </c>
      <c r="AI77" s="10">
        <v>11</v>
      </c>
      <c r="AJ77" s="10" t="s">
        <v>48</v>
      </c>
      <c r="AK77" s="10">
        <f t="shared" si="22"/>
        <v>0</v>
      </c>
      <c r="AL77" s="10">
        <f t="shared" si="23"/>
        <v>0</v>
      </c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0" t="s">
        <v>125</v>
      </c>
      <c r="B78" s="10" t="s">
        <v>42</v>
      </c>
      <c r="C78" s="10">
        <v>-1E-3</v>
      </c>
      <c r="D78" s="10">
        <v>5.149</v>
      </c>
      <c r="E78" s="10">
        <v>4.2939999999999996</v>
      </c>
      <c r="F78" s="10">
        <v>0.85399999999999998</v>
      </c>
      <c r="G78" s="7">
        <v>1</v>
      </c>
      <c r="H78" s="10" t="e">
        <v>#N/A</v>
      </c>
      <c r="I78" s="10" t="s">
        <v>39</v>
      </c>
      <c r="J78" s="10"/>
      <c r="K78" s="10">
        <v>4.2</v>
      </c>
      <c r="L78" s="10">
        <f t="shared" si="16"/>
        <v>9.3999999999999417E-2</v>
      </c>
      <c r="M78" s="10"/>
      <c r="N78" s="10"/>
      <c r="O78" s="10">
        <v>7</v>
      </c>
      <c r="P78" s="10"/>
      <c r="Q78" s="10">
        <f t="shared" si="17"/>
        <v>0.8587999999999999</v>
      </c>
      <c r="R78" s="4">
        <f t="shared" si="12"/>
        <v>4.1691999999999991</v>
      </c>
      <c r="S78" s="4">
        <f t="shared" si="19"/>
        <v>4</v>
      </c>
      <c r="T78" s="4">
        <f t="shared" si="20"/>
        <v>4</v>
      </c>
      <c r="U78" s="4"/>
      <c r="V78" s="4"/>
      <c r="W78" s="10"/>
      <c r="X78" s="10">
        <f t="shared" si="21"/>
        <v>13.8029809035864</v>
      </c>
      <c r="Y78" s="10">
        <f t="shared" si="18"/>
        <v>9.1453190498369832</v>
      </c>
      <c r="Z78" s="10">
        <v>0.84760000000000013</v>
      </c>
      <c r="AA78" s="10">
        <v>0.6714</v>
      </c>
      <c r="AB78" s="10">
        <v>0.50900000000000001</v>
      </c>
      <c r="AC78" s="10">
        <v>0.17</v>
      </c>
      <c r="AD78" s="10">
        <v>0.85719999999999996</v>
      </c>
      <c r="AE78" s="10">
        <v>1.0606</v>
      </c>
      <c r="AF78" s="10">
        <v>0.51219999999999999</v>
      </c>
      <c r="AG78" s="10">
        <v>0.50380000000000003</v>
      </c>
      <c r="AH78" s="10">
        <v>0.50940000000000007</v>
      </c>
      <c r="AI78" s="10">
        <v>1.1832</v>
      </c>
      <c r="AJ78" s="10"/>
      <c r="AK78" s="10">
        <f t="shared" si="22"/>
        <v>4</v>
      </c>
      <c r="AL78" s="10">
        <f t="shared" si="23"/>
        <v>0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0" t="s">
        <v>126</v>
      </c>
      <c r="B79" s="10" t="s">
        <v>38</v>
      </c>
      <c r="C79" s="10">
        <v>2</v>
      </c>
      <c r="D79" s="10"/>
      <c r="E79" s="10"/>
      <c r="F79" s="10"/>
      <c r="G79" s="7">
        <v>0.22</v>
      </c>
      <c r="H79" s="10" t="e">
        <v>#N/A</v>
      </c>
      <c r="I79" s="10" t="s">
        <v>39</v>
      </c>
      <c r="J79" s="10"/>
      <c r="K79" s="10">
        <v>11</v>
      </c>
      <c r="L79" s="10">
        <f t="shared" si="16"/>
        <v>-11</v>
      </c>
      <c r="M79" s="10"/>
      <c r="N79" s="10"/>
      <c r="O79" s="10">
        <v>11</v>
      </c>
      <c r="P79" s="10"/>
      <c r="Q79" s="10">
        <f t="shared" si="17"/>
        <v>0</v>
      </c>
      <c r="R79" s="4"/>
      <c r="S79" s="4">
        <f t="shared" si="19"/>
        <v>0</v>
      </c>
      <c r="T79" s="4">
        <f t="shared" si="20"/>
        <v>0</v>
      </c>
      <c r="U79" s="4"/>
      <c r="V79" s="4"/>
      <c r="W79" s="10"/>
      <c r="X79" s="10" t="e">
        <f t="shared" si="21"/>
        <v>#DIV/0!</v>
      </c>
      <c r="Y79" s="10" t="e">
        <f t="shared" si="18"/>
        <v>#DIV/0!</v>
      </c>
      <c r="Z79" s="10">
        <v>1.2</v>
      </c>
      <c r="AA79" s="10">
        <v>0.6</v>
      </c>
      <c r="AB79" s="10">
        <v>0.4</v>
      </c>
      <c r="AC79" s="10">
        <v>0</v>
      </c>
      <c r="AD79" s="10">
        <v>0</v>
      </c>
      <c r="AE79" s="10">
        <v>0</v>
      </c>
      <c r="AF79" s="10">
        <v>8</v>
      </c>
      <c r="AG79" s="10">
        <v>1.2</v>
      </c>
      <c r="AH79" s="10">
        <v>2.4</v>
      </c>
      <c r="AI79" s="10">
        <v>2</v>
      </c>
      <c r="AJ79" s="10"/>
      <c r="AK79" s="10">
        <f t="shared" si="22"/>
        <v>0</v>
      </c>
      <c r="AL79" s="10">
        <f t="shared" si="23"/>
        <v>0</v>
      </c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4" t="s">
        <v>127</v>
      </c>
      <c r="B80" s="14" t="s">
        <v>38</v>
      </c>
      <c r="C80" s="14"/>
      <c r="D80" s="14"/>
      <c r="E80" s="14"/>
      <c r="F80" s="14"/>
      <c r="G80" s="15">
        <v>0</v>
      </c>
      <c r="H80" s="14">
        <v>50</v>
      </c>
      <c r="I80" s="14" t="s">
        <v>39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/>
      <c r="Q80" s="14">
        <f t="shared" si="17"/>
        <v>0</v>
      </c>
      <c r="R80" s="16"/>
      <c r="S80" s="4">
        <f t="shared" si="19"/>
        <v>0</v>
      </c>
      <c r="T80" s="4">
        <f t="shared" si="20"/>
        <v>0</v>
      </c>
      <c r="U80" s="4"/>
      <c r="V80" s="16"/>
      <c r="W80" s="14"/>
      <c r="X80" s="10" t="e">
        <f t="shared" si="21"/>
        <v>#DIV/0!</v>
      </c>
      <c r="Y80" s="14" t="e">
        <f t="shared" si="18"/>
        <v>#DIV/0!</v>
      </c>
      <c r="Z80" s="14">
        <v>0</v>
      </c>
      <c r="AA80" s="14">
        <v>0</v>
      </c>
      <c r="AB80" s="14">
        <v>0</v>
      </c>
      <c r="AC80" s="14">
        <v>0.2</v>
      </c>
      <c r="AD80" s="14">
        <v>0.2</v>
      </c>
      <c r="AE80" s="14">
        <v>0</v>
      </c>
      <c r="AF80" s="14">
        <v>0.2</v>
      </c>
      <c r="AG80" s="14">
        <v>0.6</v>
      </c>
      <c r="AH80" s="14">
        <v>0.2</v>
      </c>
      <c r="AI80" s="14">
        <v>0.4</v>
      </c>
      <c r="AJ80" s="14" t="s">
        <v>128</v>
      </c>
      <c r="AK80" s="10">
        <f t="shared" si="22"/>
        <v>0</v>
      </c>
      <c r="AL80" s="10">
        <f t="shared" si="23"/>
        <v>0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1" t="s">
        <v>129</v>
      </c>
      <c r="B81" s="11" t="s">
        <v>42</v>
      </c>
      <c r="C81" s="11">
        <v>0.501</v>
      </c>
      <c r="D81" s="11"/>
      <c r="E81" s="11"/>
      <c r="F81" s="11">
        <v>0.501</v>
      </c>
      <c r="G81" s="12">
        <v>0</v>
      </c>
      <c r="H81" s="11">
        <v>120</v>
      </c>
      <c r="I81" s="11" t="s">
        <v>73</v>
      </c>
      <c r="J81" s="11"/>
      <c r="K81" s="11"/>
      <c r="L81" s="11">
        <f t="shared" si="16"/>
        <v>0</v>
      </c>
      <c r="M81" s="11"/>
      <c r="N81" s="11"/>
      <c r="O81" s="11">
        <v>0</v>
      </c>
      <c r="P81" s="11"/>
      <c r="Q81" s="11">
        <f t="shared" si="17"/>
        <v>0</v>
      </c>
      <c r="R81" s="13"/>
      <c r="S81" s="4">
        <f t="shared" si="19"/>
        <v>0</v>
      </c>
      <c r="T81" s="4">
        <f t="shared" si="20"/>
        <v>0</v>
      </c>
      <c r="U81" s="4"/>
      <c r="V81" s="13"/>
      <c r="W81" s="11"/>
      <c r="X81" s="10" t="e">
        <f t="shared" si="21"/>
        <v>#DIV/0!</v>
      </c>
      <c r="Y81" s="11" t="e">
        <f t="shared" si="18"/>
        <v>#DIV/0!</v>
      </c>
      <c r="Z81" s="11">
        <v>0.1004</v>
      </c>
      <c r="AA81" s="11">
        <v>0.19539999999999999</v>
      </c>
      <c r="AB81" s="11">
        <v>0.19739999999999999</v>
      </c>
      <c r="AC81" s="11">
        <v>0</v>
      </c>
      <c r="AD81" s="11">
        <v>0.30599999999999999</v>
      </c>
      <c r="AE81" s="11">
        <v>0.50819999999999999</v>
      </c>
      <c r="AF81" s="11">
        <v>0.40620000000000001</v>
      </c>
      <c r="AG81" s="11">
        <v>0</v>
      </c>
      <c r="AH81" s="11">
        <v>0</v>
      </c>
      <c r="AI81" s="11">
        <v>0.1012</v>
      </c>
      <c r="AJ81" s="11" t="s">
        <v>130</v>
      </c>
      <c r="AK81" s="10">
        <f t="shared" si="22"/>
        <v>0</v>
      </c>
      <c r="AL81" s="10">
        <f t="shared" si="23"/>
        <v>0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74</v>
      </c>
      <c r="B82" s="10" t="s">
        <v>38</v>
      </c>
      <c r="C82" s="10">
        <v>685</v>
      </c>
      <c r="D82" s="10">
        <v>19</v>
      </c>
      <c r="E82" s="10">
        <v>391</v>
      </c>
      <c r="F82" s="17">
        <f>206+F34</f>
        <v>205</v>
      </c>
      <c r="G82" s="7">
        <v>0.35</v>
      </c>
      <c r="H82" s="10">
        <v>50</v>
      </c>
      <c r="I82" s="9" t="s">
        <v>54</v>
      </c>
      <c r="J82" s="10"/>
      <c r="K82" s="10">
        <v>396</v>
      </c>
      <c r="L82" s="10">
        <f t="shared" si="16"/>
        <v>-5</v>
      </c>
      <c r="M82" s="10"/>
      <c r="N82" s="10"/>
      <c r="O82" s="10">
        <v>570</v>
      </c>
      <c r="P82" s="10">
        <v>500</v>
      </c>
      <c r="Q82" s="10">
        <f t="shared" si="17"/>
        <v>78.2</v>
      </c>
      <c r="R82" s="4"/>
      <c r="S82" s="4">
        <f t="shared" si="19"/>
        <v>0</v>
      </c>
      <c r="T82" s="4">
        <f t="shared" si="20"/>
        <v>0</v>
      </c>
      <c r="U82" s="4"/>
      <c r="V82" s="4"/>
      <c r="W82" s="10"/>
      <c r="X82" s="10">
        <f t="shared" si="21"/>
        <v>16.304347826086957</v>
      </c>
      <c r="Y82" s="10">
        <f t="shared" si="18"/>
        <v>16.304347826086957</v>
      </c>
      <c r="Z82" s="10">
        <v>118.6</v>
      </c>
      <c r="AA82" s="10">
        <v>109.2</v>
      </c>
      <c r="AB82" s="10">
        <v>168.8</v>
      </c>
      <c r="AC82" s="10">
        <v>81.8</v>
      </c>
      <c r="AD82" s="10">
        <v>38.4</v>
      </c>
      <c r="AE82" s="10">
        <v>37</v>
      </c>
      <c r="AF82" s="10">
        <v>97.6</v>
      </c>
      <c r="AG82" s="10">
        <v>73</v>
      </c>
      <c r="AH82" s="10">
        <v>244.8</v>
      </c>
      <c r="AI82" s="10">
        <v>75.400000000000006</v>
      </c>
      <c r="AJ82" s="10" t="s">
        <v>40</v>
      </c>
      <c r="AK82" s="10">
        <f t="shared" si="22"/>
        <v>0</v>
      </c>
      <c r="AL82" s="10">
        <f t="shared" si="23"/>
        <v>0</v>
      </c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1" t="s">
        <v>131</v>
      </c>
      <c r="B83" s="11" t="s">
        <v>38</v>
      </c>
      <c r="C83" s="11">
        <v>14</v>
      </c>
      <c r="D83" s="11"/>
      <c r="E83" s="11"/>
      <c r="F83" s="11">
        <v>14</v>
      </c>
      <c r="G83" s="12">
        <v>0</v>
      </c>
      <c r="H83" s="11" t="e">
        <v>#N/A</v>
      </c>
      <c r="I83" s="11" t="s">
        <v>73</v>
      </c>
      <c r="J83" s="11"/>
      <c r="K83" s="11">
        <v>8</v>
      </c>
      <c r="L83" s="11">
        <f t="shared" si="16"/>
        <v>-8</v>
      </c>
      <c r="M83" s="11"/>
      <c r="N83" s="11"/>
      <c r="O83" s="11">
        <v>0</v>
      </c>
      <c r="P83" s="11"/>
      <c r="Q83" s="11">
        <f t="shared" si="17"/>
        <v>0</v>
      </c>
      <c r="R83" s="13"/>
      <c r="S83" s="4">
        <f t="shared" si="19"/>
        <v>0</v>
      </c>
      <c r="T83" s="4">
        <f t="shared" si="20"/>
        <v>0</v>
      </c>
      <c r="U83" s="4"/>
      <c r="V83" s="13"/>
      <c r="W83" s="11"/>
      <c r="X83" s="10" t="e">
        <f t="shared" si="21"/>
        <v>#DIV/0!</v>
      </c>
      <c r="Y83" s="11" t="e">
        <f t="shared" si="18"/>
        <v>#DIV/0!</v>
      </c>
      <c r="Z83" s="11">
        <v>0</v>
      </c>
      <c r="AA83" s="11">
        <v>5</v>
      </c>
      <c r="AB83" s="11">
        <v>0.8</v>
      </c>
      <c r="AC83" s="11">
        <v>1.2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8" t="s">
        <v>151</v>
      </c>
      <c r="AK83" s="10">
        <f t="shared" si="22"/>
        <v>0</v>
      </c>
      <c r="AL83" s="10">
        <f t="shared" si="23"/>
        <v>0</v>
      </c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132</v>
      </c>
      <c r="B84" s="10" t="s">
        <v>42</v>
      </c>
      <c r="C84" s="10">
        <v>242.965</v>
      </c>
      <c r="D84" s="10">
        <v>790.92200000000003</v>
      </c>
      <c r="E84" s="10">
        <v>276.851</v>
      </c>
      <c r="F84" s="10">
        <v>476.10500000000002</v>
      </c>
      <c r="G84" s="7">
        <v>1</v>
      </c>
      <c r="H84" s="10">
        <v>50</v>
      </c>
      <c r="I84" s="10" t="s">
        <v>39</v>
      </c>
      <c r="J84" s="10"/>
      <c r="K84" s="10">
        <v>268.10000000000002</v>
      </c>
      <c r="L84" s="10">
        <f t="shared" si="16"/>
        <v>8.7509999999999764</v>
      </c>
      <c r="M84" s="10"/>
      <c r="N84" s="10"/>
      <c r="O84" s="10">
        <v>51</v>
      </c>
      <c r="P84" s="10"/>
      <c r="Q84" s="10">
        <f t="shared" si="17"/>
        <v>55.370199999999997</v>
      </c>
      <c r="R84" s="4">
        <f t="shared" ref="R84:R95" si="24">14*Q84-P84-O84-F84</f>
        <v>248.07779999999991</v>
      </c>
      <c r="S84" s="21">
        <f>ROUND(R84+$S$1*Q84,0)</f>
        <v>359</v>
      </c>
      <c r="T84" s="4">
        <f t="shared" si="20"/>
        <v>179</v>
      </c>
      <c r="U84" s="21">
        <v>180</v>
      </c>
      <c r="V84" s="4"/>
      <c r="W84" s="10"/>
      <c r="X84" s="10">
        <f t="shared" si="21"/>
        <v>16.003283354584237</v>
      </c>
      <c r="Y84" s="10">
        <f t="shared" si="18"/>
        <v>9.5196513648135657</v>
      </c>
      <c r="Z84" s="10">
        <v>50.676600000000001</v>
      </c>
      <c r="AA84" s="10">
        <v>59.698</v>
      </c>
      <c r="AB84" s="10">
        <v>47.639200000000002</v>
      </c>
      <c r="AC84" s="10">
        <v>58.361199999999997</v>
      </c>
      <c r="AD84" s="10">
        <v>45.096800000000002</v>
      </c>
      <c r="AE84" s="10">
        <v>46.269199999999998</v>
      </c>
      <c r="AF84" s="10">
        <v>43.670200000000001</v>
      </c>
      <c r="AG84" s="10">
        <v>44.491399999999999</v>
      </c>
      <c r="AH84" s="10">
        <v>43.497999999999998</v>
      </c>
      <c r="AI84" s="10">
        <v>45.787400000000012</v>
      </c>
      <c r="AJ84" s="10"/>
      <c r="AK84" s="10">
        <f t="shared" si="22"/>
        <v>179</v>
      </c>
      <c r="AL84" s="10">
        <f t="shared" si="23"/>
        <v>180</v>
      </c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0" t="s">
        <v>133</v>
      </c>
      <c r="B85" s="10" t="s">
        <v>38</v>
      </c>
      <c r="C85" s="10">
        <v>1052</v>
      </c>
      <c r="D85" s="10">
        <v>1276</v>
      </c>
      <c r="E85" s="10">
        <v>578</v>
      </c>
      <c r="F85" s="10">
        <v>1087</v>
      </c>
      <c r="G85" s="7">
        <v>0.35</v>
      </c>
      <c r="H85" s="10">
        <v>50</v>
      </c>
      <c r="I85" s="10" t="s">
        <v>39</v>
      </c>
      <c r="J85" s="10"/>
      <c r="K85" s="10">
        <v>586</v>
      </c>
      <c r="L85" s="10">
        <f t="shared" si="16"/>
        <v>-8</v>
      </c>
      <c r="M85" s="10"/>
      <c r="N85" s="10"/>
      <c r="O85" s="10">
        <v>162</v>
      </c>
      <c r="P85" s="10">
        <v>120</v>
      </c>
      <c r="Q85" s="10">
        <f t="shared" si="17"/>
        <v>115.6</v>
      </c>
      <c r="R85" s="4">
        <f t="shared" si="24"/>
        <v>249.39999999999986</v>
      </c>
      <c r="S85" s="4">
        <f t="shared" si="19"/>
        <v>249</v>
      </c>
      <c r="T85" s="4">
        <f t="shared" si="20"/>
        <v>129</v>
      </c>
      <c r="U85" s="4">
        <v>120</v>
      </c>
      <c r="V85" s="4"/>
      <c r="W85" s="10"/>
      <c r="X85" s="10">
        <f t="shared" si="21"/>
        <v>13.996539792387544</v>
      </c>
      <c r="Y85" s="10">
        <f t="shared" si="18"/>
        <v>11.842560553633218</v>
      </c>
      <c r="Z85" s="10">
        <v>132.6</v>
      </c>
      <c r="AA85" s="10">
        <v>142.19999999999999</v>
      </c>
      <c r="AB85" s="10">
        <v>148.4</v>
      </c>
      <c r="AC85" s="10">
        <v>138.4</v>
      </c>
      <c r="AD85" s="10">
        <v>120</v>
      </c>
      <c r="AE85" s="10">
        <v>115.8</v>
      </c>
      <c r="AF85" s="10">
        <v>107.6</v>
      </c>
      <c r="AG85" s="10">
        <v>129.4</v>
      </c>
      <c r="AH85" s="10">
        <v>96</v>
      </c>
      <c r="AI85" s="10">
        <v>122.6</v>
      </c>
      <c r="AJ85" s="10"/>
      <c r="AK85" s="10">
        <f t="shared" si="22"/>
        <v>45.15</v>
      </c>
      <c r="AL85" s="10">
        <f t="shared" si="23"/>
        <v>42</v>
      </c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134</v>
      </c>
      <c r="B86" s="10" t="s">
        <v>38</v>
      </c>
      <c r="C86" s="10"/>
      <c r="D86" s="10">
        <v>6</v>
      </c>
      <c r="E86" s="10">
        <v>5</v>
      </c>
      <c r="F86" s="10">
        <v>1</v>
      </c>
      <c r="G86" s="7">
        <v>0.3</v>
      </c>
      <c r="H86" s="10">
        <v>45</v>
      </c>
      <c r="I86" s="10" t="s">
        <v>39</v>
      </c>
      <c r="J86" s="10"/>
      <c r="K86" s="10">
        <v>5</v>
      </c>
      <c r="L86" s="10">
        <f t="shared" si="16"/>
        <v>0</v>
      </c>
      <c r="M86" s="10"/>
      <c r="N86" s="10"/>
      <c r="O86" s="10">
        <v>9</v>
      </c>
      <c r="P86" s="10"/>
      <c r="Q86" s="10">
        <f t="shared" si="17"/>
        <v>1</v>
      </c>
      <c r="R86" s="4">
        <f t="shared" si="24"/>
        <v>4</v>
      </c>
      <c r="S86" s="4">
        <f t="shared" si="19"/>
        <v>4</v>
      </c>
      <c r="T86" s="4">
        <f t="shared" si="20"/>
        <v>4</v>
      </c>
      <c r="U86" s="4"/>
      <c r="V86" s="4"/>
      <c r="W86" s="10"/>
      <c r="X86" s="10">
        <f t="shared" si="21"/>
        <v>14</v>
      </c>
      <c r="Y86" s="10">
        <f t="shared" si="18"/>
        <v>10</v>
      </c>
      <c r="Z86" s="10">
        <v>1.2</v>
      </c>
      <c r="AA86" s="10">
        <v>0</v>
      </c>
      <c r="AB86" s="10">
        <v>0.2</v>
      </c>
      <c r="AC86" s="10">
        <v>0.8</v>
      </c>
      <c r="AD86" s="10">
        <v>0</v>
      </c>
      <c r="AE86" s="10">
        <v>0.4</v>
      </c>
      <c r="AF86" s="10">
        <v>0.6</v>
      </c>
      <c r="AG86" s="10">
        <v>1.6</v>
      </c>
      <c r="AH86" s="10">
        <v>1</v>
      </c>
      <c r="AI86" s="10">
        <v>0.8</v>
      </c>
      <c r="AJ86" s="10"/>
      <c r="AK86" s="10">
        <f t="shared" si="22"/>
        <v>1.2</v>
      </c>
      <c r="AL86" s="10">
        <f t="shared" si="23"/>
        <v>0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0" t="s">
        <v>135</v>
      </c>
      <c r="B87" s="10" t="s">
        <v>38</v>
      </c>
      <c r="C87" s="10"/>
      <c r="D87" s="10"/>
      <c r="E87" s="10">
        <v>-2</v>
      </c>
      <c r="F87" s="10"/>
      <c r="G87" s="7">
        <v>0.18</v>
      </c>
      <c r="H87" s="10" t="e">
        <v>#N/A</v>
      </c>
      <c r="I87" s="10" t="s">
        <v>39</v>
      </c>
      <c r="J87" s="10"/>
      <c r="K87" s="10"/>
      <c r="L87" s="10">
        <f t="shared" si="16"/>
        <v>-2</v>
      </c>
      <c r="M87" s="10"/>
      <c r="N87" s="10"/>
      <c r="O87" s="10">
        <v>20</v>
      </c>
      <c r="P87" s="10"/>
      <c r="Q87" s="10">
        <f t="shared" si="17"/>
        <v>-0.4</v>
      </c>
      <c r="R87" s="4">
        <v>20</v>
      </c>
      <c r="S87" s="4">
        <f t="shared" si="19"/>
        <v>20</v>
      </c>
      <c r="T87" s="4">
        <f t="shared" si="20"/>
        <v>0</v>
      </c>
      <c r="U87" s="4">
        <v>20</v>
      </c>
      <c r="V87" s="4"/>
      <c r="W87" s="10"/>
      <c r="X87" s="10">
        <f t="shared" si="21"/>
        <v>-100</v>
      </c>
      <c r="Y87" s="10">
        <f t="shared" si="18"/>
        <v>-50</v>
      </c>
      <c r="Z87" s="10">
        <v>0</v>
      </c>
      <c r="AA87" s="10">
        <v>-0.2</v>
      </c>
      <c r="AB87" s="10">
        <v>0</v>
      </c>
      <c r="AC87" s="10">
        <v>0</v>
      </c>
      <c r="AD87" s="10">
        <v>-0.2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9" t="s">
        <v>86</v>
      </c>
      <c r="AK87" s="10">
        <f t="shared" si="22"/>
        <v>0</v>
      </c>
      <c r="AL87" s="10">
        <f t="shared" si="23"/>
        <v>3.5999999999999996</v>
      </c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136</v>
      </c>
      <c r="B88" s="10" t="s">
        <v>38</v>
      </c>
      <c r="C88" s="10"/>
      <c r="D88" s="10"/>
      <c r="E88" s="10">
        <v>-3</v>
      </c>
      <c r="F88" s="10"/>
      <c r="G88" s="7">
        <v>0.18</v>
      </c>
      <c r="H88" s="10" t="e">
        <v>#N/A</v>
      </c>
      <c r="I88" s="10" t="s">
        <v>39</v>
      </c>
      <c r="J88" s="10"/>
      <c r="K88" s="10"/>
      <c r="L88" s="10">
        <f t="shared" si="16"/>
        <v>-3</v>
      </c>
      <c r="M88" s="10"/>
      <c r="N88" s="10"/>
      <c r="O88" s="10">
        <v>20</v>
      </c>
      <c r="P88" s="10"/>
      <c r="Q88" s="10">
        <f t="shared" si="17"/>
        <v>-0.6</v>
      </c>
      <c r="R88" s="4">
        <v>20</v>
      </c>
      <c r="S88" s="4">
        <f t="shared" si="19"/>
        <v>20</v>
      </c>
      <c r="T88" s="4">
        <f t="shared" si="20"/>
        <v>0</v>
      </c>
      <c r="U88" s="4">
        <v>20</v>
      </c>
      <c r="V88" s="4"/>
      <c r="W88" s="10"/>
      <c r="X88" s="10">
        <f t="shared" si="21"/>
        <v>-66.666666666666671</v>
      </c>
      <c r="Y88" s="10">
        <f t="shared" si="18"/>
        <v>-33.333333333333336</v>
      </c>
      <c r="Z88" s="10">
        <v>0</v>
      </c>
      <c r="AA88" s="10">
        <v>-0.2</v>
      </c>
      <c r="AB88" s="10">
        <v>-0.2</v>
      </c>
      <c r="AC88" s="10">
        <v>0</v>
      </c>
      <c r="AD88" s="10">
        <v>-0.2</v>
      </c>
      <c r="AE88" s="10">
        <v>-0.4</v>
      </c>
      <c r="AF88" s="10">
        <v>0</v>
      </c>
      <c r="AG88" s="10">
        <v>0</v>
      </c>
      <c r="AH88" s="10">
        <v>0</v>
      </c>
      <c r="AI88" s="10">
        <v>0</v>
      </c>
      <c r="AJ88" s="9" t="s">
        <v>86</v>
      </c>
      <c r="AK88" s="10">
        <f t="shared" si="22"/>
        <v>0</v>
      </c>
      <c r="AL88" s="10">
        <f t="shared" si="23"/>
        <v>3.5999999999999996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137</v>
      </c>
      <c r="B89" s="10" t="s">
        <v>38</v>
      </c>
      <c r="C89" s="10"/>
      <c r="D89" s="10"/>
      <c r="E89" s="10"/>
      <c r="F89" s="10"/>
      <c r="G89" s="7">
        <v>0.18</v>
      </c>
      <c r="H89" s="10" t="e">
        <v>#N/A</v>
      </c>
      <c r="I89" s="10" t="s">
        <v>39</v>
      </c>
      <c r="J89" s="10"/>
      <c r="K89" s="10">
        <v>3</v>
      </c>
      <c r="L89" s="10">
        <f t="shared" si="16"/>
        <v>-3</v>
      </c>
      <c r="M89" s="10"/>
      <c r="N89" s="10"/>
      <c r="O89" s="10">
        <v>20</v>
      </c>
      <c r="P89" s="10"/>
      <c r="Q89" s="10">
        <f t="shared" si="17"/>
        <v>0</v>
      </c>
      <c r="R89" s="4">
        <v>20</v>
      </c>
      <c r="S89" s="4">
        <f t="shared" si="19"/>
        <v>20</v>
      </c>
      <c r="T89" s="4">
        <f t="shared" si="20"/>
        <v>0</v>
      </c>
      <c r="U89" s="4">
        <v>20</v>
      </c>
      <c r="V89" s="4"/>
      <c r="W89" s="10"/>
      <c r="X89" s="10" t="e">
        <f t="shared" si="21"/>
        <v>#DIV/0!</v>
      </c>
      <c r="Y89" s="10" t="e">
        <f t="shared" si="18"/>
        <v>#DIV/0!</v>
      </c>
      <c r="Z89" s="10">
        <v>0</v>
      </c>
      <c r="AA89" s="10">
        <v>0</v>
      </c>
      <c r="AB89" s="10">
        <v>1.4</v>
      </c>
      <c r="AC89" s="10">
        <v>0.8</v>
      </c>
      <c r="AD89" s="10">
        <v>1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9" t="s">
        <v>86</v>
      </c>
      <c r="AK89" s="10">
        <f t="shared" si="22"/>
        <v>0</v>
      </c>
      <c r="AL89" s="10">
        <f t="shared" si="23"/>
        <v>3.5999999999999996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0" t="s">
        <v>138</v>
      </c>
      <c r="B90" s="10" t="s">
        <v>38</v>
      </c>
      <c r="C90" s="10"/>
      <c r="D90" s="10"/>
      <c r="E90" s="10"/>
      <c r="F90" s="10"/>
      <c r="G90" s="7">
        <v>0.18</v>
      </c>
      <c r="H90" s="10" t="e">
        <v>#N/A</v>
      </c>
      <c r="I90" s="10" t="s">
        <v>39</v>
      </c>
      <c r="J90" s="10"/>
      <c r="K90" s="10"/>
      <c r="L90" s="10">
        <f t="shared" si="16"/>
        <v>0</v>
      </c>
      <c r="M90" s="10"/>
      <c r="N90" s="10"/>
      <c r="O90" s="10">
        <v>20</v>
      </c>
      <c r="P90" s="10"/>
      <c r="Q90" s="10">
        <f t="shared" si="17"/>
        <v>0</v>
      </c>
      <c r="R90" s="4">
        <v>20</v>
      </c>
      <c r="S90" s="4">
        <f t="shared" si="19"/>
        <v>20</v>
      </c>
      <c r="T90" s="4">
        <f t="shared" si="20"/>
        <v>0</v>
      </c>
      <c r="U90" s="4">
        <v>20</v>
      </c>
      <c r="V90" s="4"/>
      <c r="W90" s="10"/>
      <c r="X90" s="10" t="e">
        <f t="shared" si="21"/>
        <v>#DIV/0!</v>
      </c>
      <c r="Y90" s="10" t="e">
        <f t="shared" si="18"/>
        <v>#DIV/0!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9" t="s">
        <v>86</v>
      </c>
      <c r="AK90" s="10">
        <f t="shared" si="22"/>
        <v>0</v>
      </c>
      <c r="AL90" s="10">
        <f t="shared" si="23"/>
        <v>3.5999999999999996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139</v>
      </c>
      <c r="B91" s="10" t="s">
        <v>38</v>
      </c>
      <c r="C91" s="10"/>
      <c r="D91" s="10"/>
      <c r="E91" s="10"/>
      <c r="F91" s="10"/>
      <c r="G91" s="7">
        <v>0.18</v>
      </c>
      <c r="H91" s="10">
        <v>120</v>
      </c>
      <c r="I91" s="10" t="s">
        <v>39</v>
      </c>
      <c r="J91" s="10"/>
      <c r="K91" s="10">
        <v>1</v>
      </c>
      <c r="L91" s="10">
        <f t="shared" si="16"/>
        <v>-1</v>
      </c>
      <c r="M91" s="10"/>
      <c r="N91" s="10"/>
      <c r="O91" s="10">
        <v>20</v>
      </c>
      <c r="P91" s="10"/>
      <c r="Q91" s="10">
        <f t="shared" si="17"/>
        <v>0</v>
      </c>
      <c r="R91" s="4">
        <v>20</v>
      </c>
      <c r="S91" s="4">
        <f t="shared" si="19"/>
        <v>20</v>
      </c>
      <c r="T91" s="4">
        <f t="shared" si="20"/>
        <v>0</v>
      </c>
      <c r="U91" s="4">
        <v>20</v>
      </c>
      <c r="V91" s="4"/>
      <c r="W91" s="10"/>
      <c r="X91" s="10" t="e">
        <f t="shared" si="21"/>
        <v>#DIV/0!</v>
      </c>
      <c r="Y91" s="10" t="e">
        <f t="shared" si="18"/>
        <v>#DIV/0!</v>
      </c>
      <c r="Z91" s="10">
        <v>-0.6</v>
      </c>
      <c r="AA91" s="10">
        <v>-0.2</v>
      </c>
      <c r="AB91" s="10">
        <v>-0.2</v>
      </c>
      <c r="AC91" s="10">
        <v>0.4</v>
      </c>
      <c r="AD91" s="10">
        <v>1.2</v>
      </c>
      <c r="AE91" s="10">
        <v>1.8</v>
      </c>
      <c r="AF91" s="10">
        <v>-0.2</v>
      </c>
      <c r="AG91" s="10">
        <v>0</v>
      </c>
      <c r="AH91" s="10">
        <v>0.2</v>
      </c>
      <c r="AI91" s="10">
        <v>0.2</v>
      </c>
      <c r="AJ91" s="9" t="s">
        <v>86</v>
      </c>
      <c r="AK91" s="10">
        <f t="shared" si="22"/>
        <v>0</v>
      </c>
      <c r="AL91" s="10">
        <f t="shared" si="23"/>
        <v>3.5999999999999996</v>
      </c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140</v>
      </c>
      <c r="B92" s="10" t="s">
        <v>38</v>
      </c>
      <c r="C92" s="10">
        <v>9</v>
      </c>
      <c r="D92" s="10">
        <v>4</v>
      </c>
      <c r="E92" s="10">
        <v>9</v>
      </c>
      <c r="F92" s="10">
        <v>4</v>
      </c>
      <c r="G92" s="7">
        <v>0.3</v>
      </c>
      <c r="H92" s="10">
        <v>60</v>
      </c>
      <c r="I92" s="10" t="s">
        <v>39</v>
      </c>
      <c r="J92" s="10"/>
      <c r="K92" s="10">
        <v>9</v>
      </c>
      <c r="L92" s="10">
        <f t="shared" si="16"/>
        <v>0</v>
      </c>
      <c r="M92" s="10"/>
      <c r="N92" s="10"/>
      <c r="O92" s="10">
        <v>8</v>
      </c>
      <c r="P92" s="10"/>
      <c r="Q92" s="10">
        <f t="shared" si="17"/>
        <v>1.8</v>
      </c>
      <c r="R92" s="4">
        <f t="shared" si="24"/>
        <v>13.2</v>
      </c>
      <c r="S92" s="4">
        <f t="shared" si="19"/>
        <v>13</v>
      </c>
      <c r="T92" s="4">
        <f t="shared" si="20"/>
        <v>13</v>
      </c>
      <c r="U92" s="4"/>
      <c r="V92" s="4"/>
      <c r="W92" s="10"/>
      <c r="X92" s="10">
        <f t="shared" si="21"/>
        <v>13.888888888888889</v>
      </c>
      <c r="Y92" s="10">
        <f t="shared" si="18"/>
        <v>6.6666666666666661</v>
      </c>
      <c r="Z92" s="10">
        <v>1.2</v>
      </c>
      <c r="AA92" s="10">
        <v>1</v>
      </c>
      <c r="AB92" s="10">
        <v>1.4</v>
      </c>
      <c r="AC92" s="10">
        <v>2.4</v>
      </c>
      <c r="AD92" s="10">
        <v>2</v>
      </c>
      <c r="AE92" s="10">
        <v>2.2000000000000002</v>
      </c>
      <c r="AF92" s="10">
        <v>0</v>
      </c>
      <c r="AG92" s="10">
        <v>0</v>
      </c>
      <c r="AH92" s="10">
        <v>0</v>
      </c>
      <c r="AI92" s="10">
        <v>0</v>
      </c>
      <c r="AJ92" s="10" t="s">
        <v>57</v>
      </c>
      <c r="AK92" s="10">
        <f t="shared" si="22"/>
        <v>3.9</v>
      </c>
      <c r="AL92" s="10">
        <f t="shared" si="23"/>
        <v>0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0" t="s">
        <v>141</v>
      </c>
      <c r="B93" s="10" t="s">
        <v>38</v>
      </c>
      <c r="C93" s="10">
        <v>146</v>
      </c>
      <c r="D93" s="10">
        <v>65</v>
      </c>
      <c r="E93" s="10">
        <v>79</v>
      </c>
      <c r="F93" s="10">
        <v>71</v>
      </c>
      <c r="G93" s="7">
        <v>0.28000000000000003</v>
      </c>
      <c r="H93" s="10">
        <v>45</v>
      </c>
      <c r="I93" s="10" t="s">
        <v>39</v>
      </c>
      <c r="J93" s="10"/>
      <c r="K93" s="10">
        <v>89</v>
      </c>
      <c r="L93" s="10">
        <f t="shared" si="16"/>
        <v>-10</v>
      </c>
      <c r="M93" s="10"/>
      <c r="N93" s="10"/>
      <c r="O93" s="10">
        <v>118</v>
      </c>
      <c r="P93" s="10">
        <v>150</v>
      </c>
      <c r="Q93" s="10">
        <f t="shared" si="17"/>
        <v>15.8</v>
      </c>
      <c r="R93" s="4"/>
      <c r="S93" s="4">
        <f t="shared" si="19"/>
        <v>0</v>
      </c>
      <c r="T93" s="4">
        <f t="shared" si="20"/>
        <v>0</v>
      </c>
      <c r="U93" s="4"/>
      <c r="V93" s="4"/>
      <c r="W93" s="10"/>
      <c r="X93" s="10">
        <f t="shared" si="21"/>
        <v>21.455696202531644</v>
      </c>
      <c r="Y93" s="10">
        <f t="shared" si="18"/>
        <v>21.455696202531644</v>
      </c>
      <c r="Z93" s="10">
        <v>30.8</v>
      </c>
      <c r="AA93" s="10">
        <v>21.4</v>
      </c>
      <c r="AB93" s="10">
        <v>29.8</v>
      </c>
      <c r="AC93" s="10">
        <v>24</v>
      </c>
      <c r="AD93" s="10">
        <v>26.6</v>
      </c>
      <c r="AE93" s="10">
        <v>12.4</v>
      </c>
      <c r="AF93" s="10">
        <v>26</v>
      </c>
      <c r="AG93" s="10">
        <v>15</v>
      </c>
      <c r="AH93" s="10">
        <v>6.4</v>
      </c>
      <c r="AI93" s="10">
        <v>20.8</v>
      </c>
      <c r="AJ93" s="10" t="s">
        <v>48</v>
      </c>
      <c r="AK93" s="10">
        <f t="shared" si="22"/>
        <v>0</v>
      </c>
      <c r="AL93" s="10">
        <f t="shared" si="23"/>
        <v>0</v>
      </c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0" t="s">
        <v>142</v>
      </c>
      <c r="B94" s="10" t="s">
        <v>38</v>
      </c>
      <c r="C94" s="10">
        <v>140</v>
      </c>
      <c r="D94" s="10">
        <v>547</v>
      </c>
      <c r="E94" s="10">
        <v>176</v>
      </c>
      <c r="F94" s="10">
        <v>454</v>
      </c>
      <c r="G94" s="7">
        <v>0.28000000000000003</v>
      </c>
      <c r="H94" s="10">
        <v>45</v>
      </c>
      <c r="I94" s="10" t="s">
        <v>39</v>
      </c>
      <c r="J94" s="10"/>
      <c r="K94" s="10">
        <v>176</v>
      </c>
      <c r="L94" s="10">
        <f t="shared" si="16"/>
        <v>0</v>
      </c>
      <c r="M94" s="10"/>
      <c r="N94" s="10"/>
      <c r="O94" s="10">
        <v>0</v>
      </c>
      <c r="P94" s="10"/>
      <c r="Q94" s="10">
        <f t="shared" si="17"/>
        <v>35.200000000000003</v>
      </c>
      <c r="R94" s="4">
        <f t="shared" si="24"/>
        <v>38.800000000000068</v>
      </c>
      <c r="S94" s="4">
        <f t="shared" si="19"/>
        <v>39</v>
      </c>
      <c r="T94" s="4">
        <f t="shared" si="20"/>
        <v>0</v>
      </c>
      <c r="U94" s="4">
        <v>39</v>
      </c>
      <c r="V94" s="4"/>
      <c r="W94" s="10"/>
      <c r="X94" s="10">
        <f t="shared" si="21"/>
        <v>14.005681818181817</v>
      </c>
      <c r="Y94" s="10">
        <f t="shared" si="18"/>
        <v>12.897727272727272</v>
      </c>
      <c r="Z94" s="10">
        <v>42.6</v>
      </c>
      <c r="AA94" s="10">
        <v>67</v>
      </c>
      <c r="AB94" s="10">
        <v>45.4</v>
      </c>
      <c r="AC94" s="10">
        <v>43</v>
      </c>
      <c r="AD94" s="10">
        <v>34.200000000000003</v>
      </c>
      <c r="AE94" s="10">
        <v>36.200000000000003</v>
      </c>
      <c r="AF94" s="10">
        <v>36</v>
      </c>
      <c r="AG94" s="10">
        <v>32.6</v>
      </c>
      <c r="AH94" s="10">
        <v>22</v>
      </c>
      <c r="AI94" s="10">
        <v>41</v>
      </c>
      <c r="AJ94" s="10" t="s">
        <v>48</v>
      </c>
      <c r="AK94" s="10">
        <f t="shared" si="22"/>
        <v>0</v>
      </c>
      <c r="AL94" s="10">
        <f t="shared" si="23"/>
        <v>10.920000000000002</v>
      </c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0" t="s">
        <v>143</v>
      </c>
      <c r="B95" s="10" t="s">
        <v>38</v>
      </c>
      <c r="C95" s="10">
        <v>132</v>
      </c>
      <c r="D95" s="10">
        <v>142</v>
      </c>
      <c r="E95" s="10">
        <v>96</v>
      </c>
      <c r="F95" s="10">
        <v>169</v>
      </c>
      <c r="G95" s="7">
        <v>0.28000000000000003</v>
      </c>
      <c r="H95" s="10">
        <v>45</v>
      </c>
      <c r="I95" s="10" t="s">
        <v>39</v>
      </c>
      <c r="J95" s="10"/>
      <c r="K95" s="10">
        <v>97</v>
      </c>
      <c r="L95" s="10">
        <f t="shared" si="16"/>
        <v>-1</v>
      </c>
      <c r="M95" s="10"/>
      <c r="N95" s="10"/>
      <c r="O95" s="10">
        <v>29</v>
      </c>
      <c r="P95" s="10"/>
      <c r="Q95" s="10">
        <f t="shared" si="17"/>
        <v>19.2</v>
      </c>
      <c r="R95" s="4">
        <f t="shared" si="24"/>
        <v>70.800000000000011</v>
      </c>
      <c r="S95" s="4">
        <f t="shared" si="19"/>
        <v>71</v>
      </c>
      <c r="T95" s="4">
        <f t="shared" si="20"/>
        <v>41</v>
      </c>
      <c r="U95" s="4">
        <v>30</v>
      </c>
      <c r="V95" s="4"/>
      <c r="W95" s="10"/>
      <c r="X95" s="10">
        <f t="shared" si="21"/>
        <v>14.010416666666668</v>
      </c>
      <c r="Y95" s="10">
        <f t="shared" si="18"/>
        <v>10.3125</v>
      </c>
      <c r="Z95" s="10">
        <v>20</v>
      </c>
      <c r="AA95" s="10">
        <v>26</v>
      </c>
      <c r="AB95" s="10">
        <v>27.8</v>
      </c>
      <c r="AC95" s="10">
        <v>15.8</v>
      </c>
      <c r="AD95" s="10">
        <v>30.6</v>
      </c>
      <c r="AE95" s="10">
        <v>15.6</v>
      </c>
      <c r="AF95" s="10">
        <v>22.2</v>
      </c>
      <c r="AG95" s="10">
        <v>23.6</v>
      </c>
      <c r="AH95" s="10">
        <v>12.6</v>
      </c>
      <c r="AI95" s="10">
        <v>21</v>
      </c>
      <c r="AJ95" s="10"/>
      <c r="AK95" s="10">
        <f t="shared" si="22"/>
        <v>11.48</v>
      </c>
      <c r="AL95" s="10">
        <f t="shared" si="23"/>
        <v>8.4</v>
      </c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144</v>
      </c>
      <c r="B96" s="10" t="s">
        <v>38</v>
      </c>
      <c r="C96" s="10">
        <v>211</v>
      </c>
      <c r="D96" s="10">
        <v>155</v>
      </c>
      <c r="E96" s="10">
        <v>62</v>
      </c>
      <c r="F96" s="10">
        <v>173</v>
      </c>
      <c r="G96" s="7">
        <v>0.28000000000000003</v>
      </c>
      <c r="H96" s="10">
        <v>50</v>
      </c>
      <c r="I96" s="10" t="s">
        <v>39</v>
      </c>
      <c r="J96" s="10"/>
      <c r="K96" s="10">
        <v>64</v>
      </c>
      <c r="L96" s="10">
        <f t="shared" si="16"/>
        <v>-2</v>
      </c>
      <c r="M96" s="10"/>
      <c r="N96" s="10"/>
      <c r="O96" s="10">
        <v>33</v>
      </c>
      <c r="P96" s="10"/>
      <c r="Q96" s="10">
        <f t="shared" si="17"/>
        <v>12.4</v>
      </c>
      <c r="R96" s="4"/>
      <c r="S96" s="4">
        <f t="shared" si="19"/>
        <v>0</v>
      </c>
      <c r="T96" s="4">
        <f t="shared" si="20"/>
        <v>0</v>
      </c>
      <c r="U96" s="4"/>
      <c r="V96" s="4"/>
      <c r="W96" s="10"/>
      <c r="X96" s="10">
        <f t="shared" si="21"/>
        <v>16.612903225806452</v>
      </c>
      <c r="Y96" s="10">
        <f t="shared" si="18"/>
        <v>16.612903225806452</v>
      </c>
      <c r="Z96" s="10">
        <v>19.8</v>
      </c>
      <c r="AA96" s="10">
        <v>26.6</v>
      </c>
      <c r="AB96" s="10">
        <v>34.6</v>
      </c>
      <c r="AC96" s="10">
        <v>23.4</v>
      </c>
      <c r="AD96" s="10">
        <v>15.2</v>
      </c>
      <c r="AE96" s="10">
        <v>37.6</v>
      </c>
      <c r="AF96" s="10">
        <v>26.4</v>
      </c>
      <c r="AG96" s="10">
        <v>23.4</v>
      </c>
      <c r="AH96" s="10">
        <v>32</v>
      </c>
      <c r="AI96" s="10">
        <v>26.2</v>
      </c>
      <c r="AJ96" s="10" t="s">
        <v>48</v>
      </c>
      <c r="AK96" s="10">
        <f t="shared" si="22"/>
        <v>0</v>
      </c>
      <c r="AL96" s="10">
        <f t="shared" si="23"/>
        <v>0</v>
      </c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0" t="s">
        <v>145</v>
      </c>
      <c r="B97" s="10" t="s">
        <v>38</v>
      </c>
      <c r="C97" s="10">
        <v>29</v>
      </c>
      <c r="D97" s="10">
        <v>69</v>
      </c>
      <c r="E97" s="10">
        <v>50</v>
      </c>
      <c r="F97" s="10">
        <v>22</v>
      </c>
      <c r="G97" s="7">
        <v>0.3</v>
      </c>
      <c r="H97" s="10" t="e">
        <v>#N/A</v>
      </c>
      <c r="I97" s="10" t="s">
        <v>39</v>
      </c>
      <c r="J97" s="10"/>
      <c r="K97" s="10">
        <v>54</v>
      </c>
      <c r="L97" s="10">
        <f t="shared" si="16"/>
        <v>-4</v>
      </c>
      <c r="M97" s="10"/>
      <c r="N97" s="10"/>
      <c r="O97" s="10">
        <v>9</v>
      </c>
      <c r="P97" s="10"/>
      <c r="Q97" s="10">
        <f t="shared" si="17"/>
        <v>10</v>
      </c>
      <c r="R97" s="4">
        <f>12*Q97-P97-O97-F97</f>
        <v>89</v>
      </c>
      <c r="S97" s="4">
        <f t="shared" si="19"/>
        <v>89</v>
      </c>
      <c r="T97" s="4">
        <f t="shared" si="20"/>
        <v>47</v>
      </c>
      <c r="U97" s="4">
        <v>42</v>
      </c>
      <c r="V97" s="4"/>
      <c r="W97" s="10"/>
      <c r="X97" s="10">
        <f t="shared" si="21"/>
        <v>12</v>
      </c>
      <c r="Y97" s="10">
        <f t="shared" si="18"/>
        <v>3.1</v>
      </c>
      <c r="Z97" s="10">
        <v>6.2</v>
      </c>
      <c r="AA97" s="10">
        <v>8.6</v>
      </c>
      <c r="AB97" s="10">
        <v>2.8</v>
      </c>
      <c r="AC97" s="10">
        <v>0.6</v>
      </c>
      <c r="AD97" s="10">
        <v>8</v>
      </c>
      <c r="AE97" s="10">
        <v>8.6</v>
      </c>
      <c r="AF97" s="10">
        <v>9</v>
      </c>
      <c r="AG97" s="10">
        <v>13.4</v>
      </c>
      <c r="AH97" s="10">
        <v>19.399999999999999</v>
      </c>
      <c r="AI97" s="10">
        <v>10.199999999999999</v>
      </c>
      <c r="AJ97" s="10" t="s">
        <v>146</v>
      </c>
      <c r="AK97" s="10">
        <f t="shared" si="22"/>
        <v>14.1</v>
      </c>
      <c r="AL97" s="10">
        <f t="shared" si="23"/>
        <v>12.6</v>
      </c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0" t="s">
        <v>147</v>
      </c>
      <c r="B98" s="10" t="s">
        <v>38</v>
      </c>
      <c r="C98" s="10">
        <v>10</v>
      </c>
      <c r="D98" s="10"/>
      <c r="E98" s="10">
        <v>7</v>
      </c>
      <c r="F98" s="10"/>
      <c r="G98" s="7">
        <v>0.33</v>
      </c>
      <c r="H98" s="10">
        <v>30</v>
      </c>
      <c r="I98" s="10" t="s">
        <v>39</v>
      </c>
      <c r="J98" s="10"/>
      <c r="K98" s="10">
        <v>10</v>
      </c>
      <c r="L98" s="10">
        <f t="shared" si="16"/>
        <v>-3</v>
      </c>
      <c r="M98" s="10"/>
      <c r="N98" s="10"/>
      <c r="O98" s="10">
        <v>24</v>
      </c>
      <c r="P98" s="10"/>
      <c r="Q98" s="10">
        <f t="shared" si="17"/>
        <v>1.4</v>
      </c>
      <c r="R98" s="4"/>
      <c r="S98" s="4">
        <f t="shared" si="19"/>
        <v>0</v>
      </c>
      <c r="T98" s="4">
        <f t="shared" si="20"/>
        <v>0</v>
      </c>
      <c r="U98" s="4"/>
      <c r="V98" s="4"/>
      <c r="W98" s="10"/>
      <c r="X98" s="10">
        <f t="shared" si="21"/>
        <v>17.142857142857142</v>
      </c>
      <c r="Y98" s="10">
        <f t="shared" si="18"/>
        <v>17.142857142857142</v>
      </c>
      <c r="Z98" s="10">
        <v>3</v>
      </c>
      <c r="AA98" s="10">
        <v>0.4</v>
      </c>
      <c r="AB98" s="10">
        <v>0.8</v>
      </c>
      <c r="AC98" s="10">
        <v>3.2</v>
      </c>
      <c r="AD98" s="10">
        <v>1.8</v>
      </c>
      <c r="AE98" s="10">
        <v>1.2</v>
      </c>
      <c r="AF98" s="10">
        <v>3</v>
      </c>
      <c r="AG98" s="10">
        <v>0.6</v>
      </c>
      <c r="AH98" s="10">
        <v>2</v>
      </c>
      <c r="AI98" s="10">
        <v>0.8</v>
      </c>
      <c r="AJ98" s="10"/>
      <c r="AK98" s="10">
        <f t="shared" si="22"/>
        <v>0</v>
      </c>
      <c r="AL98" s="10">
        <f t="shared" si="23"/>
        <v>0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4" t="s">
        <v>148</v>
      </c>
      <c r="B99" s="14" t="s">
        <v>38</v>
      </c>
      <c r="C99" s="14">
        <v>148</v>
      </c>
      <c r="D99" s="14">
        <v>306</v>
      </c>
      <c r="E99" s="17">
        <v>126</v>
      </c>
      <c r="F99" s="17">
        <v>276</v>
      </c>
      <c r="G99" s="15">
        <v>0</v>
      </c>
      <c r="H99" s="14" t="e">
        <v>#N/A</v>
      </c>
      <c r="I99" s="14" t="s">
        <v>149</v>
      </c>
      <c r="J99" s="14" t="s">
        <v>113</v>
      </c>
      <c r="K99" s="14">
        <v>125</v>
      </c>
      <c r="L99" s="14">
        <f t="shared" si="16"/>
        <v>1</v>
      </c>
      <c r="M99" s="14"/>
      <c r="N99" s="14"/>
      <c r="O99" s="14">
        <v>0</v>
      </c>
      <c r="P99" s="14"/>
      <c r="Q99" s="14">
        <f t="shared" si="17"/>
        <v>25.2</v>
      </c>
      <c r="R99" s="16"/>
      <c r="S99" s="4">
        <f t="shared" si="19"/>
        <v>0</v>
      </c>
      <c r="T99" s="4">
        <f t="shared" si="20"/>
        <v>0</v>
      </c>
      <c r="U99" s="4"/>
      <c r="V99" s="16"/>
      <c r="W99" s="14"/>
      <c r="X99" s="10">
        <f t="shared" si="21"/>
        <v>10.952380952380953</v>
      </c>
      <c r="Y99" s="14">
        <f t="shared" si="18"/>
        <v>10.952380952380953</v>
      </c>
      <c r="Z99" s="14">
        <v>23</v>
      </c>
      <c r="AA99" s="14">
        <v>23.8</v>
      </c>
      <c r="AB99" s="14">
        <v>17.8</v>
      </c>
      <c r="AC99" s="14">
        <v>23.4</v>
      </c>
      <c r="AD99" s="14">
        <v>25</v>
      </c>
      <c r="AE99" s="14">
        <v>19.8</v>
      </c>
      <c r="AF99" s="14">
        <v>13.4</v>
      </c>
      <c r="AG99" s="14">
        <v>16.2</v>
      </c>
      <c r="AH99" s="14">
        <v>10.199999999999999</v>
      </c>
      <c r="AI99" s="14">
        <v>8.6</v>
      </c>
      <c r="AJ99" s="14"/>
      <c r="AK99" s="10">
        <f t="shared" si="22"/>
        <v>0</v>
      </c>
      <c r="AL99" s="10">
        <f t="shared" si="23"/>
        <v>0</v>
      </c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4" t="s">
        <v>150</v>
      </c>
      <c r="B100" s="14" t="s">
        <v>42</v>
      </c>
      <c r="C100" s="14">
        <v>44.005000000000003</v>
      </c>
      <c r="D100" s="14">
        <v>150</v>
      </c>
      <c r="E100" s="17">
        <v>108.211</v>
      </c>
      <c r="F100" s="17">
        <v>61.149000000000001</v>
      </c>
      <c r="G100" s="15">
        <v>0</v>
      </c>
      <c r="H100" s="14" t="e">
        <v>#N/A</v>
      </c>
      <c r="I100" s="14" t="s">
        <v>149</v>
      </c>
      <c r="J100" s="14" t="s">
        <v>114</v>
      </c>
      <c r="K100" s="14">
        <v>106</v>
      </c>
      <c r="L100" s="14">
        <f t="shared" si="16"/>
        <v>2.2109999999999985</v>
      </c>
      <c r="M100" s="14"/>
      <c r="N100" s="14"/>
      <c r="O100" s="14">
        <v>0</v>
      </c>
      <c r="P100" s="14"/>
      <c r="Q100" s="14">
        <f t="shared" si="17"/>
        <v>21.642199999999999</v>
      </c>
      <c r="R100" s="16"/>
      <c r="S100" s="4">
        <f t="shared" si="19"/>
        <v>0</v>
      </c>
      <c r="T100" s="4">
        <f t="shared" si="20"/>
        <v>0</v>
      </c>
      <c r="U100" s="4"/>
      <c r="V100" s="16"/>
      <c r="W100" s="14"/>
      <c r="X100" s="10">
        <f t="shared" si="21"/>
        <v>2.8254521259391376</v>
      </c>
      <c r="Y100" s="14">
        <f t="shared" si="18"/>
        <v>2.8254521259391376</v>
      </c>
      <c r="Z100" s="14">
        <v>22.961200000000002</v>
      </c>
      <c r="AA100" s="14">
        <v>30.211400000000001</v>
      </c>
      <c r="AB100" s="14">
        <v>26.311</v>
      </c>
      <c r="AC100" s="14">
        <v>24.0794</v>
      </c>
      <c r="AD100" s="14">
        <v>21.781600000000001</v>
      </c>
      <c r="AE100" s="14">
        <v>18.734000000000002</v>
      </c>
      <c r="AF100" s="14">
        <v>16.9404</v>
      </c>
      <c r="AG100" s="14">
        <v>15.7994</v>
      </c>
      <c r="AH100" s="14">
        <v>18.134799999999998</v>
      </c>
      <c r="AI100" s="14">
        <v>19.694800000000001</v>
      </c>
      <c r="AJ100" s="14"/>
      <c r="AK100" s="10">
        <f t="shared" si="22"/>
        <v>0</v>
      </c>
      <c r="AL100" s="10">
        <f t="shared" si="23"/>
        <v>0</v>
      </c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/>
      <c r="B101" s="10"/>
      <c r="C101" s="10"/>
      <c r="D101" s="10"/>
      <c r="E101" s="10"/>
      <c r="F101" s="10"/>
      <c r="G101" s="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/>
      <c r="B102" s="10"/>
      <c r="C102" s="10"/>
      <c r="D102" s="10"/>
      <c r="E102" s="10"/>
      <c r="F102" s="10"/>
      <c r="G102" s="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</sheetData>
  <autoFilter ref="A3:AK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2025-09-16T12:45:07Z</dcterms:created>
  <dcterms:modified xsi:type="dcterms:W3CDTF">2025-09-17T10:16:24Z</dcterms:modified>
</cp:coreProperties>
</file>