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A55FE6B-1EB5-4B05-9EC5-88B654BD2F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1" i="1" s="1"/>
  <c r="P426" i="1"/>
  <c r="X423" i="1"/>
  <c r="Y422" i="1"/>
  <c r="X422" i="1"/>
  <c r="BP421" i="1"/>
  <c r="BO421" i="1"/>
  <c r="BN421" i="1"/>
  <c r="BM421" i="1"/>
  <c r="Z421" i="1"/>
  <c r="Z422" i="1" s="1"/>
  <c r="Y421" i="1"/>
  <c r="X511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U511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Z32" i="1" s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Z77" i="1"/>
  <c r="BN77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1" i="1"/>
  <c r="Y145" i="1"/>
  <c r="BP143" i="1"/>
  <c r="BN143" i="1"/>
  <c r="Z143" i="1"/>
  <c r="Z145" i="1" s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Z201" i="1" s="1"/>
  <c r="BP197" i="1"/>
  <c r="BN197" i="1"/>
  <c r="Z197" i="1"/>
  <c r="Y201" i="1"/>
  <c r="BP205" i="1"/>
  <c r="BN205" i="1"/>
  <c r="Z205" i="1"/>
  <c r="Z213" i="1" s="1"/>
  <c r="BP209" i="1"/>
  <c r="BN209" i="1"/>
  <c r="Z209" i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Z231" i="1" s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Z305" i="1" s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1" i="1"/>
  <c r="Y351" i="1"/>
  <c r="BP344" i="1"/>
  <c r="BN344" i="1"/>
  <c r="Z344" i="1"/>
  <c r="BP348" i="1"/>
  <c r="BN348" i="1"/>
  <c r="Z348" i="1"/>
  <c r="BP360" i="1"/>
  <c r="BN360" i="1"/>
  <c r="Z360" i="1"/>
  <c r="Z361" i="1" s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Z444" i="1" s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BP463" i="1"/>
  <c r="BN463" i="1"/>
  <c r="Z463" i="1"/>
  <c r="Z465" i="1" s="1"/>
  <c r="Y474" i="1"/>
  <c r="BP473" i="1"/>
  <c r="BN473" i="1"/>
  <c r="Z473" i="1"/>
  <c r="Z474" i="1" s="1"/>
  <c r="Y481" i="1"/>
  <c r="BP477" i="1"/>
  <c r="BN477" i="1"/>
  <c r="Z477" i="1"/>
  <c r="Z480" i="1" s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351" i="1" l="1"/>
  <c r="Z326" i="1"/>
  <c r="Z247" i="1"/>
  <c r="Z78" i="1"/>
  <c r="Z64" i="1"/>
  <c r="Y503" i="1"/>
  <c r="Z459" i="1"/>
  <c r="Z400" i="1"/>
  <c r="Z169" i="1"/>
  <c r="Y505" i="1"/>
  <c r="Y502" i="1"/>
  <c r="Y504" i="1" s="1"/>
  <c r="Z339" i="1"/>
  <c r="Z295" i="1"/>
  <c r="Z151" i="1"/>
  <c r="Z506" i="1" s="1"/>
  <c r="Y501" i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<sst xmlns="http://schemas.openxmlformats.org/spreadsheetml/2006/main" count="2200" uniqueCount="799">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</sst>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3"/>
      <c r="F1" s="583"/>
      <c r="G1" s="12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58"/>
      <c r="P5" s="24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62"/>
      <c r="U7" s="711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80">
        <v>0.41666666666666669</v>
      </c>
      <c r="R8" s="610"/>
      <c r="T8" s="562"/>
      <c r="U8" s="711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1"/>
      <c r="P9" s="26" t="s">
        <v>20</v>
      </c>
      <c r="Q9" s="668"/>
      <c r="R9" s="669"/>
      <c r="T9" s="562"/>
      <c r="U9" s="711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8"/>
      <c r="R10" s="719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6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62"/>
      <c r="P12" s="24" t="s">
        <v>29</v>
      </c>
      <c r="Q12" s="680"/>
      <c r="R12" s="610"/>
      <c r="S12" s="23"/>
      <c r="U12" s="24"/>
      <c r="V12" s="583"/>
      <c r="W12" s="562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62"/>
      <c r="O13" s="26"/>
      <c r="P13" s="26" t="s">
        <v>31</v>
      </c>
      <c r="Q13" s="806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63"/>
      <c r="P15" s="698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66"/>
      <c r="BD18" s="65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48"/>
      <c r="AB19" s="48"/>
      <c r="AC19" s="48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48"/>
      <c r="AB38" s="48"/>
      <c r="AC38" s="48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600</v>
      </c>
      <c r="Y41" s="550">
        <f>IFERROR(IF(X41="",0,CEILING((X41/$H41),1)*$H41),"")</f>
        <v>604.80000000000007</v>
      </c>
      <c r="Z41" s="36">
        <f>IFERROR(IF(Y41=0,"",ROUNDUP(Y41/H41,0)*0.01898),"")</f>
        <v>1.06288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624.16666666666663</v>
      </c>
      <c r="BN41" s="64">
        <f>IFERROR(Y41*I41/H41,"0")</f>
        <v>629.16000000000008</v>
      </c>
      <c r="BO41" s="64">
        <f>IFERROR(1/J41*(X41/H41),"0")</f>
        <v>0.86805555555555547</v>
      </c>
      <c r="BP41" s="64">
        <f>IFERROR(1/J41*(Y41/H41),"0")</f>
        <v>0.875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160</v>
      </c>
      <c r="Y42" s="55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95.555555555555543</v>
      </c>
      <c r="Y44" s="551">
        <f>IFERROR(Y41/H41,"0")+IFERROR(Y42/H42,"0")+IFERROR(Y43/H43,"0")</f>
        <v>96</v>
      </c>
      <c r="Z44" s="551">
        <f>IFERROR(IF(Z41="",0,Z41),"0")+IFERROR(IF(Z42="",0,Z42),"0")+IFERROR(IF(Z43="",0,Z43),"0")</f>
        <v>1.4236800000000001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760</v>
      </c>
      <c r="Y45" s="551">
        <f>IFERROR(SUM(Y41:Y43),"0")</f>
        <v>764.80000000000007</v>
      </c>
      <c r="Z45" s="37"/>
      <c r="AA45" s="552"/>
      <c r="AB45" s="552"/>
      <c r="AC45" s="552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4000</v>
      </c>
      <c r="Y53" s="550">
        <f t="shared" si="6"/>
        <v>4006.8</v>
      </c>
      <c r="Z53" s="36">
        <f>IFERROR(IF(Y53=0,"",ROUNDUP(Y53/H53,0)*0.01898),"")</f>
        <v>7.0415799999999997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4161.1111111111104</v>
      </c>
      <c r="BN53" s="64">
        <f t="shared" si="8"/>
        <v>4168.1849999999995</v>
      </c>
      <c r="BO53" s="64">
        <f t="shared" si="9"/>
        <v>5.7870370370370363</v>
      </c>
      <c r="BP53" s="64">
        <f t="shared" si="10"/>
        <v>5.796875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370.37037037037032</v>
      </c>
      <c r="Y58" s="551">
        <f>IFERROR(Y52/H52,"0")+IFERROR(Y53/H53,"0")+IFERROR(Y54/H54,"0")+IFERROR(Y55/H55,"0")+IFERROR(Y56/H56,"0")+IFERROR(Y57/H57,"0")</f>
        <v>371</v>
      </c>
      <c r="Z58" s="551">
        <f>IFERROR(IF(Z52="",0,Z52),"0")+IFERROR(IF(Z53="",0,Z53),"0")+IFERROR(IF(Z54="",0,Z54),"0")+IFERROR(IF(Z55="",0,Z55),"0")+IFERROR(IF(Z56="",0,Z56),"0")+IFERROR(IF(Z57="",0,Z57),"0")</f>
        <v>7.0415799999999997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4000</v>
      </c>
      <c r="Y59" s="551">
        <f>IFERROR(SUM(Y52:Y57),"0")</f>
        <v>4006.8</v>
      </c>
      <c r="Z59" s="37"/>
      <c r="AA59" s="552"/>
      <c r="AB59" s="552"/>
      <c r="AC59" s="552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3000</v>
      </c>
      <c r="Y61" s="550">
        <f>IFERROR(IF(X61="",0,CEILING((X61/$H61),1)*$H61),"")</f>
        <v>3002.4</v>
      </c>
      <c r="Z61" s="36">
        <f>IFERROR(IF(Y61=0,"",ROUNDUP(Y61/H61,0)*0.01898),"")</f>
        <v>5.27644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3120.833333333333</v>
      </c>
      <c r="BN61" s="64">
        <f>IFERROR(Y61*I61/H61,"0")</f>
        <v>3123.33</v>
      </c>
      <c r="BO61" s="64">
        <f>IFERROR(1/J61*(X61/H61),"0")</f>
        <v>4.3402777777777777</v>
      </c>
      <c r="BP61" s="64">
        <f>IFERROR(1/J61*(Y61/H61),"0")</f>
        <v>4.34375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277.77777777777777</v>
      </c>
      <c r="Y64" s="551">
        <f>IFERROR(Y61/H61,"0")+IFERROR(Y62/H62,"0")+IFERROR(Y63/H63,"0")</f>
        <v>278</v>
      </c>
      <c r="Z64" s="551">
        <f>IFERROR(IF(Z61="",0,Z61),"0")+IFERROR(IF(Z62="",0,Z62),"0")+IFERROR(IF(Z63="",0,Z63),"0")</f>
        <v>5.27644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3000</v>
      </c>
      <c r="Y65" s="551">
        <f>IFERROR(SUM(Y61:Y63),"0")</f>
        <v>3002.4</v>
      </c>
      <c r="Z65" s="37"/>
      <c r="AA65" s="552"/>
      <c r="AB65" s="552"/>
      <c r="AC65" s="552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2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400</v>
      </c>
      <c r="Y93" s="550">
        <f>IFERROR(IF(X93="",0,CEILING((X93/$H93),1)*$H93),"")</f>
        <v>405</v>
      </c>
      <c r="Z93" s="36">
        <f>IFERROR(IF(Y93=0,"",ROUNDUP(Y93/H93,0)*0.01898),"")</f>
        <v>0.94900000000000007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425.62962962962962</v>
      </c>
      <c r="BN93" s="64">
        <f>IFERROR(Y93*I93/H93,"0")</f>
        <v>430.95</v>
      </c>
      <c r="BO93" s="64">
        <f>IFERROR(1/J93*(X93/H93),"0")</f>
        <v>0.77160493827160492</v>
      </c>
      <c r="BP93" s="64">
        <f>IFERROR(1/J93*(Y93/H93),"0")</f>
        <v>0.78125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49.382716049382715</v>
      </c>
      <c r="Y97" s="551">
        <f>IFERROR(Y93/H93,"0")+IFERROR(Y94/H94,"0")+IFERROR(Y95/H95,"0")+IFERROR(Y96/H96,"0")</f>
        <v>50</v>
      </c>
      <c r="Z97" s="551">
        <f>IFERROR(IF(Z93="",0,Z93),"0")+IFERROR(IF(Z94="",0,Z94),"0")+IFERROR(IF(Z95="",0,Z95),"0")+IFERROR(IF(Z96="",0,Z96),"0")</f>
        <v>0.94900000000000007</v>
      </c>
      <c r="AA97" s="552"/>
      <c r="AB97" s="552"/>
      <c r="AC97" s="552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400</v>
      </c>
      <c r="Y98" s="551">
        <f>IFERROR(SUM(Y93:Y96),"0")</f>
        <v>405</v>
      </c>
      <c r="Z98" s="37"/>
      <c r="AA98" s="552"/>
      <c r="AB98" s="552"/>
      <c r="AC98" s="552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544"/>
      <c r="AB99" s="544"/>
      <c r="AC99" s="544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4"/>
      <c r="V114" s="34"/>
      <c r="W114" s="35" t="s">
        <v>68</v>
      </c>
      <c r="X114" s="549">
        <v>600</v>
      </c>
      <c r="Y114" s="550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74.074074074074076</v>
      </c>
      <c r="Y118" s="551">
        <f>IFERROR(Y114/H114,"0")+IFERROR(Y115/H115,"0")+IFERROR(Y116/H116,"0")+IFERROR(Y117/H117,"0")</f>
        <v>75</v>
      </c>
      <c r="Z118" s="551">
        <f>IFERROR(IF(Z114="",0,Z114),"0")+IFERROR(IF(Z115="",0,Z115),"0")+IFERROR(IF(Z116="",0,Z116),"0")+IFERROR(IF(Z117="",0,Z117),"0")</f>
        <v>1.4235</v>
      </c>
      <c r="AA118" s="552"/>
      <c r="AB118" s="552"/>
      <c r="AC118" s="552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600</v>
      </c>
      <c r="Y119" s="551">
        <f>IFERROR(SUM(Y114:Y117),"0")</f>
        <v>607.5</v>
      </c>
      <c r="Z119" s="37"/>
      <c r="AA119" s="552"/>
      <c r="AB119" s="552"/>
      <c r="AC119" s="552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44"/>
      <c r="AB125" s="544"/>
      <c r="AC125" s="544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44"/>
      <c r="AB141" s="544"/>
      <c r="AC141" s="544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60" t="s">
        <v>241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48"/>
      <c r="AB153" s="48"/>
      <c r="AC153" s="48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">
        <v>366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">
        <v>376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5" t="s">
        <v>383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7" t="s">
        <v>391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4"/>
      <c r="AB249" s="544"/>
      <c r="AC249" s="544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45"/>
      <c r="AB250" s="545"/>
      <c r="AC250" s="545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600</v>
      </c>
      <c r="Y253" s="550">
        <f>IFERROR(IF(X253="",0,CEILING((X253/$H253),1)*$H253),"")</f>
        <v>604.80000000000007</v>
      </c>
      <c r="Z253" s="36">
        <f>IFERROR(IF(Y253=0,"",ROUNDUP(Y253/H253,0)*0.01898),"")</f>
        <v>1.06288</v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624.16666666666663</v>
      </c>
      <c r="BN253" s="64">
        <f>IFERROR(Y253*I253/H253,"0")</f>
        <v>629.16000000000008</v>
      </c>
      <c r="BO253" s="64">
        <f>IFERROR(1/J253*(X253/H253),"0")</f>
        <v>0.86805555555555547</v>
      </c>
      <c r="BP253" s="64">
        <f>IFERROR(1/J253*(Y253/H253),"0")</f>
        <v>0.875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37" t="s">
        <v>71</v>
      </c>
      <c r="X256" s="551">
        <f>IFERROR(X251/H251,"0")+IFERROR(X252/H252,"0")+IFERROR(X253/H253,"0")+IFERROR(X254/H254,"0")+IFERROR(X255/H255,"0")</f>
        <v>55.55555555555555</v>
      </c>
      <c r="Y256" s="551">
        <f>IFERROR(Y251/H251,"0")+IFERROR(Y252/H252,"0")+IFERROR(Y253/H253,"0")+IFERROR(Y254/H254,"0")+IFERROR(Y255/H255,"0")</f>
        <v>56</v>
      </c>
      <c r="Z256" s="551">
        <f>IFERROR(IF(Z251="",0,Z251),"0")+IFERROR(IF(Z252="",0,Z252),"0")+IFERROR(IF(Z253="",0,Z253),"0")+IFERROR(IF(Z254="",0,Z254),"0")+IFERROR(IF(Z255="",0,Z255),"0")</f>
        <v>1.06288</v>
      </c>
      <c r="AA256" s="552"/>
      <c r="AB256" s="552"/>
      <c r="AC256" s="552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37" t="s">
        <v>68</v>
      </c>
      <c r="X257" s="551">
        <f>IFERROR(SUM(X251:X255),"0")</f>
        <v>600</v>
      </c>
      <c r="Y257" s="551">
        <f>IFERROR(SUM(Y251:Y255),"0")</f>
        <v>604.80000000000007</v>
      </c>
      <c r="Z257" s="37"/>
      <c r="AA257" s="552"/>
      <c r="AB257" s="552"/>
      <c r="AC257" s="552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4"/>
      <c r="AB258" s="544"/>
      <c r="AC258" s="544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45"/>
      <c r="AB259" s="545"/>
      <c r="AC259" s="545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4" t="s">
        <v>419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1" t="s">
        <v>426</v>
      </c>
      <c r="Q263" s="556"/>
      <c r="R263" s="556"/>
      <c r="S263" s="556"/>
      <c r="T263" s="557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4"/>
      <c r="AB266" s="544"/>
      <c r="AC266" s="544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45"/>
      <c r="AB267" s="545"/>
      <c r="AC267" s="545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4"/>
      <c r="AB273" s="544"/>
      <c r="AC273" s="544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45"/>
      <c r="AB274" s="545"/>
      <c r="AC274" s="545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4"/>
      <c r="AB282" s="544"/>
      <c r="AC282" s="544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45"/>
      <c r="AB283" s="545"/>
      <c r="AC283" s="545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4"/>
      <c r="AB287" s="544"/>
      <c r="AC287" s="544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45"/>
      <c r="AB288" s="545"/>
      <c r="AC288" s="545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53">
        <v>4607091386004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53">
        <v>4680115885615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53">
        <v>4680115885646</v>
      </c>
      <c r="E291" s="554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3">
        <v>4680115885554</v>
      </c>
      <c r="E292" s="554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 t="shared" si="33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53">
        <v>4680115885622</v>
      </c>
      <c r="E293" s="554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53">
        <v>4680115885608</v>
      </c>
      <c r="E294" s="554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37" t="s">
        <v>71</v>
      </c>
      <c r="X295" s="551">
        <f>IFERROR(X289/H289,"0")+IFERROR(X290/H290,"0")+IFERROR(X291/H291,"0")+IFERROR(X292/H292,"0")+IFERROR(X293/H293,"0")+IFERROR(X294/H294,"0")</f>
        <v>0</v>
      </c>
      <c r="Y295" s="551">
        <f>IFERROR(Y289/H289,"0")+IFERROR(Y290/H290,"0")+IFERROR(Y291/H291,"0")+IFERROR(Y292/H292,"0")+IFERROR(Y293/H293,"0")+IFERROR(Y294/H294,"0")</f>
        <v>0</v>
      </c>
      <c r="Z295" s="551">
        <f>IFERROR(IF(Z289="",0,Z289),"0")+IFERROR(IF(Z290="",0,Z290),"0")+IFERROR(IF(Z291="",0,Z291),"0")+IFERROR(IF(Z292="",0,Z292),"0")+IFERROR(IF(Z293="",0,Z293),"0")+IFERROR(IF(Z294="",0,Z294),"0")</f>
        <v>0</v>
      </c>
      <c r="AA295" s="552"/>
      <c r="AB295" s="552"/>
      <c r="AC295" s="552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37" t="s">
        <v>68</v>
      </c>
      <c r="X296" s="551">
        <f>IFERROR(SUM(X289:X294),"0")</f>
        <v>0</v>
      </c>
      <c r="Y296" s="551">
        <f>IFERROR(SUM(Y289:Y294),"0")</f>
        <v>0</v>
      </c>
      <c r="Z296" s="37"/>
      <c r="AA296" s="552"/>
      <c r="AB296" s="552"/>
      <c r="AC296" s="552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3">
        <v>4607091387193</v>
      </c>
      <c r="E298" s="554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ref="Y298:Y304" si="38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0</v>
      </c>
      <c r="BN298" s="64">
        <f t="shared" ref="BN298:BN304" si="40">IFERROR(Y298*I298/H298,"0")</f>
        <v>0</v>
      </c>
      <c r="BO298" s="64">
        <f t="shared" ref="BO298:BO304" si="41">IFERROR(1/J298*(X298/H298),"0")</f>
        <v>0</v>
      </c>
      <c r="BP298" s="64">
        <f t="shared" ref="BP298:BP304" si="42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3">
        <v>4607091387230</v>
      </c>
      <c r="E299" s="554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600</v>
      </c>
      <c r="Y299" s="550">
        <f t="shared" si="38"/>
        <v>600.6</v>
      </c>
      <c r="Z299" s="36">
        <f>IFERROR(IF(Y299=0,"",ROUNDUP(Y299/H299,0)*0.00902),"")</f>
        <v>1.28986</v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638.57142857142856</v>
      </c>
      <c r="BN299" s="64">
        <f t="shared" si="40"/>
        <v>639.20999999999992</v>
      </c>
      <c r="BO299" s="64">
        <f t="shared" si="41"/>
        <v>1.0822510822510822</v>
      </c>
      <c r="BP299" s="64">
        <f t="shared" si="42"/>
        <v>1.0833333333333333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53">
        <v>4607091387292</v>
      </c>
      <c r="E300" s="554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53">
        <v>4607091387285</v>
      </c>
      <c r="E301" s="554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53">
        <v>4607091389845</v>
      </c>
      <c r="E302" s="554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53">
        <v>4680115882881</v>
      </c>
      <c r="E303" s="554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53">
        <v>4607091383836</v>
      </c>
      <c r="E304" s="554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37" t="s">
        <v>71</v>
      </c>
      <c r="X305" s="551">
        <f>IFERROR(X298/H298,"0")+IFERROR(X299/H299,"0")+IFERROR(X300/H300,"0")+IFERROR(X301/H301,"0")+IFERROR(X302/H302,"0")+IFERROR(X303/H303,"0")+IFERROR(X304/H304,"0")</f>
        <v>142.85714285714286</v>
      </c>
      <c r="Y305" s="551">
        <f>IFERROR(Y298/H298,"0")+IFERROR(Y299/H299,"0")+IFERROR(Y300/H300,"0")+IFERROR(Y301/H301,"0")+IFERROR(Y302/H302,"0")+IFERROR(Y303/H303,"0")+IFERROR(Y304/H304,"0")</f>
        <v>143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1.28986</v>
      </c>
      <c r="AA305" s="552"/>
      <c r="AB305" s="552"/>
      <c r="AC305" s="552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37" t="s">
        <v>68</v>
      </c>
      <c r="X306" s="551">
        <f>IFERROR(SUM(X298:X304),"0")</f>
        <v>600</v>
      </c>
      <c r="Y306" s="551">
        <f>IFERROR(SUM(Y298:Y304),"0")</f>
        <v>600.6</v>
      </c>
      <c r="Z306" s="37"/>
      <c r="AA306" s="552"/>
      <c r="AB306" s="552"/>
      <c r="AC306" s="552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3">
        <v>4607091387766</v>
      </c>
      <c r="E308" s="554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53">
        <v>4607091387957</v>
      </c>
      <c r="E309" s="554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53">
        <v>4607091387964</v>
      </c>
      <c r="E310" s="554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53">
        <v>4680115884588</v>
      </c>
      <c r="E311" s="554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53">
        <v>4607091387513</v>
      </c>
      <c r="E312" s="554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37" t="s">
        <v>71</v>
      </c>
      <c r="X313" s="551">
        <f>IFERROR(X308/H308,"0")+IFERROR(X309/H309,"0")+IFERROR(X310/H310,"0")+IFERROR(X311/H311,"0")+IFERROR(X312/H312,"0")</f>
        <v>0</v>
      </c>
      <c r="Y313" s="551">
        <f>IFERROR(Y308/H308,"0")+IFERROR(Y309/H309,"0")+IFERROR(Y310/H310,"0")+IFERROR(Y311/H311,"0")+IFERROR(Y312/H312,"0")</f>
        <v>0</v>
      </c>
      <c r="Z313" s="551">
        <f>IFERROR(IF(Z308="",0,Z308),"0")+IFERROR(IF(Z309="",0,Z309),"0")+IFERROR(IF(Z310="",0,Z310),"0")+IFERROR(IF(Z311="",0,Z311),"0")+IFERROR(IF(Z312="",0,Z312),"0")</f>
        <v>0</v>
      </c>
      <c r="AA313" s="552"/>
      <c r="AB313" s="552"/>
      <c r="AC313" s="552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37" t="s">
        <v>68</v>
      </c>
      <c r="X314" s="551">
        <f>IFERROR(SUM(X308:X312),"0")</f>
        <v>0</v>
      </c>
      <c r="Y314" s="551">
        <f>IFERROR(SUM(Y308:Y312),"0")</f>
        <v>0</v>
      </c>
      <c r="Z314" s="37"/>
      <c r="AA314" s="552"/>
      <c r="AB314" s="552"/>
      <c r="AC314" s="552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45"/>
      <c r="AB315" s="545"/>
      <c r="AC315" s="545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53">
        <v>4607091380880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53">
        <v>4607091384482</v>
      </c>
      <c r="E317" s="554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53">
        <v>4607091380897</v>
      </c>
      <c r="E318" s="554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53">
        <v>4607091388381</v>
      </c>
      <c r="E322" s="554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5" t="s">
        <v>513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53">
        <v>4607091388374</v>
      </c>
      <c r="E323" s="554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05" t="s">
        <v>517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53">
        <v>4607091383102</v>
      </c>
      <c r="E324" s="554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53">
        <v>4607091388404</v>
      </c>
      <c r="E325" s="554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45"/>
      <c r="AB328" s="545"/>
      <c r="AC328" s="545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53">
        <v>4680115881808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53">
        <v>4680115881822</v>
      </c>
      <c r="E330" s="554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53">
        <v>4680115880016</v>
      </c>
      <c r="E331" s="554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4"/>
      <c r="AB334" s="544"/>
      <c r="AC334" s="544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45"/>
      <c r="AB335" s="545"/>
      <c r="AC335" s="545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53">
        <v>4607091387919</v>
      </c>
      <c r="E336" s="554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3">
        <v>4680115883604</v>
      </c>
      <c r="E337" s="554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53">
        <v>4680115883567</v>
      </c>
      <c r="E338" s="554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48"/>
      <c r="AB341" s="48"/>
      <c r="AC341" s="48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4"/>
      <c r="AB342" s="544"/>
      <c r="AC342" s="544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53">
        <v>4680115884847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3">
        <v>4680115884854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0</v>
      </c>
      <c r="Y345" s="550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3">
        <v>4607091383997</v>
      </c>
      <c r="E346" s="554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3">
        <v>4680115884830</v>
      </c>
      <c r="E347" s="554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53">
        <v>4680115882638</v>
      </c>
      <c r="E348" s="554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53">
        <v>4680115884922</v>
      </c>
      <c r="E349" s="554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53">
        <v>4680115884861</v>
      </c>
      <c r="E350" s="554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37" t="s">
        <v>71</v>
      </c>
      <c r="X351" s="551">
        <f>IFERROR(X344/H344,"0")+IFERROR(X345/H345,"0")+IFERROR(X346/H346,"0")+IFERROR(X347/H347,"0")+IFERROR(X348/H348,"0")+IFERROR(X349/H349,"0")+IFERROR(X350/H350,"0")</f>
        <v>0</v>
      </c>
      <c r="Y351" s="551">
        <f>IFERROR(Y344/H344,"0")+IFERROR(Y345/H345,"0")+IFERROR(Y346/H346,"0")+IFERROR(Y347/H347,"0")+IFERROR(Y348/H348,"0")+IFERROR(Y349/H349,"0")+IFERROR(Y350/H350,"0")</f>
        <v>0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52"/>
      <c r="AB351" s="552"/>
      <c r="AC351" s="552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37" t="s">
        <v>68</v>
      </c>
      <c r="X352" s="551">
        <f>IFERROR(SUM(X344:X350),"0")</f>
        <v>0</v>
      </c>
      <c r="Y352" s="551">
        <f>IFERROR(SUM(Y344:Y350),"0")</f>
        <v>0</v>
      </c>
      <c r="Z352" s="37"/>
      <c r="AA352" s="552"/>
      <c r="AB352" s="552"/>
      <c r="AC352" s="552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3">
        <v>4607091383980</v>
      </c>
      <c r="E354" s="554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4"/>
      <c r="V354" s="34"/>
      <c r="W354" s="35" t="s">
        <v>68</v>
      </c>
      <c r="X354" s="549">
        <v>5500</v>
      </c>
      <c r="Y354" s="550">
        <f>IFERROR(IF(X354="",0,CEILING((X354/$H354),1)*$H354),"")</f>
        <v>5505</v>
      </c>
      <c r="Z354" s="36">
        <f>IFERROR(IF(Y354=0,"",ROUNDUP(Y354/H354,0)*0.02175),"")</f>
        <v>7.9822499999999996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5676</v>
      </c>
      <c r="BN354" s="64">
        <f>IFERROR(Y354*I354/H354,"0")</f>
        <v>5681.1600000000008</v>
      </c>
      <c r="BO354" s="64">
        <f>IFERROR(1/J354*(X354/H354),"0")</f>
        <v>7.6388888888888893</v>
      </c>
      <c r="BP354" s="64">
        <f>IFERROR(1/J354*(Y354/H354),"0")</f>
        <v>7.645833333333333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53">
        <v>4607091384178</v>
      </c>
      <c r="E355" s="554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37" t="s">
        <v>71</v>
      </c>
      <c r="X356" s="551">
        <f>IFERROR(X354/H354,"0")+IFERROR(X355/H355,"0")</f>
        <v>366.66666666666669</v>
      </c>
      <c r="Y356" s="551">
        <f>IFERROR(Y354/H354,"0")+IFERROR(Y355/H355,"0")</f>
        <v>367</v>
      </c>
      <c r="Z356" s="551">
        <f>IFERROR(IF(Z354="",0,Z354),"0")+IFERROR(IF(Z355="",0,Z355),"0")</f>
        <v>7.9822499999999996</v>
      </c>
      <c r="AA356" s="552"/>
      <c r="AB356" s="552"/>
      <c r="AC356" s="552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37" t="s">
        <v>68</v>
      </c>
      <c r="X357" s="551">
        <f>IFERROR(SUM(X354:X355),"0")</f>
        <v>5500</v>
      </c>
      <c r="Y357" s="551">
        <f>IFERROR(SUM(Y354:Y355),"0")</f>
        <v>5505</v>
      </c>
      <c r="Z357" s="37"/>
      <c r="AA357" s="552"/>
      <c r="AB357" s="552"/>
      <c r="AC357" s="552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45"/>
      <c r="AB358" s="545"/>
      <c r="AC358" s="545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53">
        <v>4607091383928</v>
      </c>
      <c r="E359" s="554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53">
        <v>4607091384260</v>
      </c>
      <c r="E360" s="554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45"/>
      <c r="AB363" s="545"/>
      <c r="AC363" s="545"/>
    </row>
    <row r="364" spans="1:68" ht="16.5" customHeight="1" x14ac:dyDescent="0.25">
      <c r="A364" s="54" t="s">
        <v>574</v>
      </c>
      <c r="B364" s="54" t="s">
        <v>575</v>
      </c>
      <c r="C364" s="31">
        <v>4301060524</v>
      </c>
      <c r="D364" s="553">
        <v>4607091384673</v>
      </c>
      <c r="E364" s="554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34" t="s">
        <v>576</v>
      </c>
      <c r="Q364" s="556"/>
      <c r="R364" s="556"/>
      <c r="S364" s="556"/>
      <c r="T364" s="557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4"/>
      <c r="AB367" s="544"/>
      <c r="AC367" s="544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45"/>
      <c r="AB368" s="545"/>
      <c r="AC368" s="545"/>
    </row>
    <row r="369" spans="1:68" ht="37.5" customHeight="1" x14ac:dyDescent="0.25">
      <c r="A369" s="54" t="s">
        <v>579</v>
      </c>
      <c r="B369" s="54" t="s">
        <v>580</v>
      </c>
      <c r="C369" s="31">
        <v>4301011873</v>
      </c>
      <c r="D369" s="553">
        <v>4680115881907</v>
      </c>
      <c r="E369" s="554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53">
        <v>4680115884885</v>
      </c>
      <c r="E370" s="554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585</v>
      </c>
      <c r="B371" s="54" t="s">
        <v>586</v>
      </c>
      <c r="C371" s="31">
        <v>4301011871</v>
      </c>
      <c r="D371" s="553">
        <v>4680115884908</v>
      </c>
      <c r="E371" s="554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45"/>
      <c r="AB374" s="545"/>
      <c r="AC374" s="545"/>
    </row>
    <row r="375" spans="1:68" ht="27" customHeight="1" x14ac:dyDescent="0.25">
      <c r="A375" s="54" t="s">
        <v>587</v>
      </c>
      <c r="B375" s="54" t="s">
        <v>588</v>
      </c>
      <c r="C375" s="31">
        <v>4301031303</v>
      </c>
      <c r="D375" s="553">
        <v>4607091384802</v>
      </c>
      <c r="E375" s="554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3">
        <v>4607091384246</v>
      </c>
      <c r="E379" s="554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4"/>
      <c r="V379" s="34"/>
      <c r="W379" s="35" t="s">
        <v>68</v>
      </c>
      <c r="X379" s="549">
        <v>0</v>
      </c>
      <c r="Y379" s="55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593</v>
      </c>
      <c r="B380" s="54" t="s">
        <v>594</v>
      </c>
      <c r="C380" s="31">
        <v>4301051660</v>
      </c>
      <c r="D380" s="553">
        <v>4607091384253</v>
      </c>
      <c r="E380" s="554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37" t="s">
        <v>71</v>
      </c>
      <c r="X381" s="551">
        <f>IFERROR(X379/H379,"0")+IFERROR(X380/H380,"0")</f>
        <v>0</v>
      </c>
      <c r="Y381" s="551">
        <f>IFERROR(Y379/H379,"0")+IFERROR(Y380/H380,"0")</f>
        <v>0</v>
      </c>
      <c r="Z381" s="551">
        <f>IFERROR(IF(Z379="",0,Z379),"0")+IFERROR(IF(Z380="",0,Z380),"0")</f>
        <v>0</v>
      </c>
      <c r="AA381" s="552"/>
      <c r="AB381" s="552"/>
      <c r="AC381" s="552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37" t="s">
        <v>68</v>
      </c>
      <c r="X382" s="551">
        <f>IFERROR(SUM(X379:X380),"0")</f>
        <v>0</v>
      </c>
      <c r="Y382" s="551">
        <f>IFERROR(SUM(Y379:Y380),"0")</f>
        <v>0</v>
      </c>
      <c r="Z382" s="37"/>
      <c r="AA382" s="552"/>
      <c r="AB382" s="552"/>
      <c r="AC382" s="552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45"/>
      <c r="AB383" s="545"/>
      <c r="AC383" s="545"/>
    </row>
    <row r="384" spans="1:68" ht="27" customHeight="1" x14ac:dyDescent="0.25">
      <c r="A384" s="54" t="s">
        <v>595</v>
      </c>
      <c r="B384" s="54" t="s">
        <v>596</v>
      </c>
      <c r="C384" s="31">
        <v>4301060441</v>
      </c>
      <c r="D384" s="553">
        <v>4607091389357</v>
      </c>
      <c r="E384" s="554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48"/>
      <c r="AB387" s="48"/>
      <c r="AC387" s="48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4"/>
      <c r="AB388" s="544"/>
      <c r="AC388" s="544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3">
        <v>4680115886100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4301031406</v>
      </c>
      <c r="D391" s="553">
        <v>4680115886117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603</v>
      </c>
      <c r="B392" s="54" t="s">
        <v>606</v>
      </c>
      <c r="C392" s="31">
        <v>4301031382</v>
      </c>
      <c r="D392" s="553">
        <v>4680115886117</v>
      </c>
      <c r="E392" s="554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53">
        <v>4680115886124</v>
      </c>
      <c r="E393" s="554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4301031366</v>
      </c>
      <c r="D394" s="553">
        <v>4680115883147</v>
      </c>
      <c r="E394" s="554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53">
        <v>4607091384338</v>
      </c>
      <c r="E395" s="554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53">
        <v>4607091389524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4301031364</v>
      </c>
      <c r="D397" s="553">
        <v>4680115883161</v>
      </c>
      <c r="E397" s="554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53">
        <v>4607091389531</v>
      </c>
      <c r="E398" s="554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53">
        <v>4607091384345</v>
      </c>
      <c r="E399" s="554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2"/>
      <c r="AB400" s="552"/>
      <c r="AC400" s="552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37" t="s">
        <v>68</v>
      </c>
      <c r="X401" s="551">
        <f>IFERROR(SUM(X390:X399),"0")</f>
        <v>0</v>
      </c>
      <c r="Y401" s="551">
        <f>IFERROR(SUM(Y390:Y399),"0")</f>
        <v>0</v>
      </c>
      <c r="Z401" s="37"/>
      <c r="AA401" s="552"/>
      <c r="AB401" s="552"/>
      <c r="AC401" s="552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53">
        <v>4607091384352</v>
      </c>
      <c r="E403" s="554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53">
        <v>4607091389654</v>
      </c>
      <c r="E404" s="554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4"/>
      <c r="AB407" s="544"/>
      <c r="AC407" s="544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45"/>
      <c r="AB408" s="545"/>
      <c r="AC408" s="545"/>
    </row>
    <row r="409" spans="1:68" ht="27" customHeight="1" x14ac:dyDescent="0.25">
      <c r="A409" s="54" t="s">
        <v>632</v>
      </c>
      <c r="B409" s="54" t="s">
        <v>633</v>
      </c>
      <c r="C409" s="31">
        <v>4301020319</v>
      </c>
      <c r="D409" s="553">
        <v>4680115885240</v>
      </c>
      <c r="E409" s="554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53">
        <v>4680115886094</v>
      </c>
      <c r="E413" s="554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4301031363</v>
      </c>
      <c r="D414" s="553">
        <v>4607091389425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4301031373</v>
      </c>
      <c r="D415" s="553">
        <v>4680115880771</v>
      </c>
      <c r="E415" s="554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644</v>
      </c>
      <c r="B416" s="54" t="s">
        <v>645</v>
      </c>
      <c r="C416" s="31">
        <v>4301031359</v>
      </c>
      <c r="D416" s="553">
        <v>4607091389500</v>
      </c>
      <c r="E416" s="554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4"/>
      <c r="AB419" s="544"/>
      <c r="AC419" s="544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45"/>
      <c r="AB420" s="545"/>
      <c r="AC420" s="545"/>
    </row>
    <row r="421" spans="1:68" ht="27" customHeight="1" x14ac:dyDescent="0.25">
      <c r="A421" s="54" t="s">
        <v>647</v>
      </c>
      <c r="B421" s="54" t="s">
        <v>648</v>
      </c>
      <c r="C421" s="31">
        <v>4301031347</v>
      </c>
      <c r="D421" s="553">
        <v>4680115885110</v>
      </c>
      <c r="E421" s="554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4"/>
      <c r="AB424" s="544"/>
      <c r="AC424" s="544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45"/>
      <c r="AB425" s="545"/>
      <c r="AC425" s="545"/>
    </row>
    <row r="426" spans="1:68" ht="27" customHeight="1" x14ac:dyDescent="0.25">
      <c r="A426" s="54" t="s">
        <v>651</v>
      </c>
      <c r="B426" s="54" t="s">
        <v>652</v>
      </c>
      <c r="C426" s="31">
        <v>4301031261</v>
      </c>
      <c r="D426" s="553">
        <v>4680115885103</v>
      </c>
      <c r="E426" s="554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48"/>
      <c r="AB429" s="48"/>
      <c r="AC429" s="48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4"/>
      <c r="AB430" s="544"/>
      <c r="AC430" s="544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3">
        <v>4607091389067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ref="Y432:Y443" si="54">IFERROR(IF(X432="",0,CEILING((X432/$H432),1)*$H432),"")</f>
        <v>0</v>
      </c>
      <c r="Z432" s="36" t="str">
        <f t="shared" ref="Z432:Z437" si="55">IFERROR(IF(Y432=0,"",ROUNDUP(Y432/H432,0)*0.01196),"")</f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0</v>
      </c>
      <c r="BN432" s="64">
        <f t="shared" ref="BN432:BN443" si="57">IFERROR(Y432*I432/H432,"0")</f>
        <v>0</v>
      </c>
      <c r="BO432" s="64">
        <f t="shared" ref="BO432:BO443" si="58">IFERROR(1/J432*(X432/H432),"0")</f>
        <v>0</v>
      </c>
      <c r="BP432" s="64">
        <f t="shared" ref="BP432:BP443" si="59">IFERROR(1/J432*(Y432/H432),"0")</f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53">
        <v>4680115885271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3">
        <v>4680115885226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1100</v>
      </c>
      <c r="Y434" s="550">
        <f t="shared" si="54"/>
        <v>1103.52</v>
      </c>
      <c r="Z434" s="36">
        <f t="shared" si="55"/>
        <v>2.4996399999999999</v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1175</v>
      </c>
      <c r="BN434" s="64">
        <f t="shared" si="57"/>
        <v>1178.76</v>
      </c>
      <c r="BO434" s="64">
        <f t="shared" si="58"/>
        <v>2.0032051282051282</v>
      </c>
      <c r="BP434" s="64">
        <f t="shared" si="59"/>
        <v>2.0096153846153846</v>
      </c>
    </row>
    <row r="435" spans="1:68" ht="27" customHeight="1" x14ac:dyDescent="0.25">
      <c r="A435" s="54" t="s">
        <v>664</v>
      </c>
      <c r="B435" s="54" t="s">
        <v>665</v>
      </c>
      <c r="C435" s="31">
        <v>4301012145</v>
      </c>
      <c r="D435" s="553">
        <v>4607091383522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">
        <v>666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4301011774</v>
      </c>
      <c r="D436" s="553">
        <v>4680115884502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3">
        <v>4607091389104</v>
      </c>
      <c r="E437" s="554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550</v>
      </c>
      <c r="Y437" s="550">
        <f t="shared" si="54"/>
        <v>554.4</v>
      </c>
      <c r="Z437" s="36">
        <f t="shared" si="55"/>
        <v>1.2558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587.5</v>
      </c>
      <c r="BN437" s="64">
        <f t="shared" si="57"/>
        <v>592.19999999999993</v>
      </c>
      <c r="BO437" s="64">
        <f t="shared" si="58"/>
        <v>1.0016025641025641</v>
      </c>
      <c r="BP437" s="64">
        <f t="shared" si="59"/>
        <v>1.0096153846153846</v>
      </c>
    </row>
    <row r="438" spans="1:68" ht="27" customHeight="1" x14ac:dyDescent="0.25">
      <c r="A438" s="54" t="s">
        <v>674</v>
      </c>
      <c r="B438" s="54" t="s">
        <v>675</v>
      </c>
      <c r="C438" s="31">
        <v>4301012125</v>
      </c>
      <c r="D438" s="553">
        <v>4680115886391</v>
      </c>
      <c r="E438" s="554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4301012035</v>
      </c>
      <c r="D439" s="553">
        <v>4680115880603</v>
      </c>
      <c r="E439" s="554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4301012146</v>
      </c>
      <c r="D440" s="553">
        <v>4607091389999</v>
      </c>
      <c r="E440" s="554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1" t="s">
        <v>680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681</v>
      </c>
      <c r="B441" s="54" t="s">
        <v>682</v>
      </c>
      <c r="C441" s="31">
        <v>4301012036</v>
      </c>
      <c r="D441" s="553">
        <v>4680115882782</v>
      </c>
      <c r="E441" s="554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4301012050</v>
      </c>
      <c r="D442" s="553">
        <v>4680115885479</v>
      </c>
      <c r="E442" s="554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53">
        <v>4607091389982</v>
      </c>
      <c r="E443" s="554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312.5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314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3.7554400000000001</v>
      </c>
      <c r="AA444" s="552"/>
      <c r="AB444" s="552"/>
      <c r="AC444" s="552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37" t="s">
        <v>68</v>
      </c>
      <c r="X445" s="551">
        <f>IFERROR(SUM(X432:X443),"0")</f>
        <v>1650</v>
      </c>
      <c r="Y445" s="551">
        <f>IFERROR(SUM(Y432:Y443),"0")</f>
        <v>1657.92</v>
      </c>
      <c r="Z445" s="37"/>
      <c r="AA445" s="552"/>
      <c r="AB445" s="552"/>
      <c r="AC445" s="552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3">
        <v>4607091388930</v>
      </c>
      <c r="E447" s="554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690</v>
      </c>
      <c r="B448" s="54" t="s">
        <v>691</v>
      </c>
      <c r="C448" s="31">
        <v>4301020384</v>
      </c>
      <c r="D448" s="553">
        <v>4680115886407</v>
      </c>
      <c r="E448" s="554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692</v>
      </c>
      <c r="B449" s="54" t="s">
        <v>693</v>
      </c>
      <c r="C449" s="31">
        <v>4301020385</v>
      </c>
      <c r="D449" s="553">
        <v>4680115880054</v>
      </c>
      <c r="E449" s="554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37" t="s">
        <v>71</v>
      </c>
      <c r="X450" s="551">
        <f>IFERROR(X447/H447,"0")+IFERROR(X448/H448,"0")+IFERROR(X449/H449,"0")</f>
        <v>0</v>
      </c>
      <c r="Y450" s="551">
        <f>IFERROR(Y447/H447,"0")+IFERROR(Y448/H448,"0")+IFERROR(Y449/H449,"0")</f>
        <v>0</v>
      </c>
      <c r="Z450" s="551">
        <f>IFERROR(IF(Z447="",0,Z447),"0")+IFERROR(IF(Z448="",0,Z448),"0")+IFERROR(IF(Z449="",0,Z449),"0")</f>
        <v>0</v>
      </c>
      <c r="AA450" s="552"/>
      <c r="AB450" s="552"/>
      <c r="AC450" s="552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37" t="s">
        <v>68</v>
      </c>
      <c r="X451" s="551">
        <f>IFERROR(SUM(X447:X449),"0")</f>
        <v>0</v>
      </c>
      <c r="Y451" s="551">
        <f>IFERROR(SUM(Y447:Y449),"0")</f>
        <v>0</v>
      </c>
      <c r="Z451" s="37"/>
      <c r="AA451" s="552"/>
      <c r="AB451" s="552"/>
      <c r="AC451" s="552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3">
        <v>4680115883116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0</v>
      </c>
      <c r="Y453" s="550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53">
        <v>4680115883093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3">
        <v>4680115883109</v>
      </c>
      <c r="E455" s="554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4301031419</v>
      </c>
      <c r="D456" s="553">
        <v>4680115882072</v>
      </c>
      <c r="E456" s="554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4301031418</v>
      </c>
      <c r="D457" s="553">
        <v>4680115882102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4301031417</v>
      </c>
      <c r="D458" s="553">
        <v>4680115882096</v>
      </c>
      <c r="E458" s="554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37" t="s">
        <v>71</v>
      </c>
      <c r="X459" s="551">
        <f>IFERROR(X453/H453,"0")+IFERROR(X454/H454,"0")+IFERROR(X455/H455,"0")+IFERROR(X456/H456,"0")+IFERROR(X457/H457,"0")+IFERROR(X458/H458,"0")</f>
        <v>0</v>
      </c>
      <c r="Y459" s="551">
        <f>IFERROR(Y453/H453,"0")+IFERROR(Y454/H454,"0")+IFERROR(Y455/H455,"0")+IFERROR(Y456/H456,"0")+IFERROR(Y457/H457,"0")+IFERROR(Y458/H458,"0")</f>
        <v>0</v>
      </c>
      <c r="Z459" s="551">
        <f>IFERROR(IF(Z453="",0,Z453),"0")+IFERROR(IF(Z454="",0,Z454),"0")+IFERROR(IF(Z455="",0,Z455),"0")+IFERROR(IF(Z456="",0,Z456),"0")+IFERROR(IF(Z457="",0,Z457),"0")+IFERROR(IF(Z458="",0,Z458),"0")</f>
        <v>0</v>
      </c>
      <c r="AA459" s="552"/>
      <c r="AB459" s="552"/>
      <c r="AC459" s="552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37" t="s">
        <v>68</v>
      </c>
      <c r="X460" s="551">
        <f>IFERROR(SUM(X453:X458),"0")</f>
        <v>0</v>
      </c>
      <c r="Y460" s="551">
        <f>IFERROR(SUM(Y453:Y458),"0")</f>
        <v>0</v>
      </c>
      <c r="Z460" s="37"/>
      <c r="AA460" s="552"/>
      <c r="AB460" s="552"/>
      <c r="AC460" s="552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5"/>
      <c r="AB461" s="545"/>
      <c r="AC461" s="545"/>
    </row>
    <row r="462" spans="1:68" ht="16.5" customHeight="1" x14ac:dyDescent="0.25">
      <c r="A462" s="54" t="s">
        <v>709</v>
      </c>
      <c r="B462" s="54" t="s">
        <v>710</v>
      </c>
      <c r="C462" s="31">
        <v>4301051232</v>
      </c>
      <c r="D462" s="553">
        <v>4607091383409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712</v>
      </c>
      <c r="B463" s="54" t="s">
        <v>713</v>
      </c>
      <c r="C463" s="31">
        <v>4301051233</v>
      </c>
      <c r="D463" s="553">
        <v>4607091383416</v>
      </c>
      <c r="E463" s="554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4301051064</v>
      </c>
      <c r="D464" s="553">
        <v>4680115883536</v>
      </c>
      <c r="E464" s="554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48"/>
      <c r="AB467" s="48"/>
      <c r="AC467" s="48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4"/>
      <c r="AB468" s="544"/>
      <c r="AC468" s="544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5"/>
      <c r="AB469" s="545"/>
      <c r="AC469" s="545"/>
    </row>
    <row r="470" spans="1:68" ht="27" customHeight="1" x14ac:dyDescent="0.25">
      <c r="A470" s="54" t="s">
        <v>719</v>
      </c>
      <c r="B470" s="54" t="s">
        <v>720</v>
      </c>
      <c r="C470" s="31">
        <v>4301011763</v>
      </c>
      <c r="D470" s="553">
        <v>4640242181011</v>
      </c>
      <c r="E470" s="554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4301011585</v>
      </c>
      <c r="D471" s="553">
        <v>4640242180441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53">
        <v>4640242180564</v>
      </c>
      <c r="E472" s="554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728</v>
      </c>
      <c r="B473" s="54" t="s">
        <v>729</v>
      </c>
      <c r="C473" s="31">
        <v>4301011764</v>
      </c>
      <c r="D473" s="553">
        <v>4640242181189</v>
      </c>
      <c r="E473" s="554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5"/>
      <c r="AB476" s="545"/>
      <c r="AC476" s="545"/>
    </row>
    <row r="477" spans="1:68" ht="27" customHeight="1" x14ac:dyDescent="0.25">
      <c r="A477" s="54" t="s">
        <v>730</v>
      </c>
      <c r="B477" s="54" t="s">
        <v>731</v>
      </c>
      <c r="C477" s="31">
        <v>4301020400</v>
      </c>
      <c r="D477" s="553">
        <v>4640242180519</v>
      </c>
      <c r="E477" s="554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4301020260</v>
      </c>
      <c r="D478" s="553">
        <v>4640242180526</v>
      </c>
      <c r="E478" s="554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5" t="s">
        <v>735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737</v>
      </c>
      <c r="B479" s="54" t="s">
        <v>738</v>
      </c>
      <c r="C479" s="31">
        <v>4301020295</v>
      </c>
      <c r="D479" s="553">
        <v>4640242181363</v>
      </c>
      <c r="E479" s="554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5"/>
      <c r="AB482" s="545"/>
      <c r="AC482" s="545"/>
    </row>
    <row r="483" spans="1:68" ht="27" customHeight="1" x14ac:dyDescent="0.25">
      <c r="A483" s="54" t="s">
        <v>740</v>
      </c>
      <c r="B483" s="54" t="s">
        <v>741</v>
      </c>
      <c r="C483" s="31">
        <v>4301031280</v>
      </c>
      <c r="D483" s="553">
        <v>4640242180816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3">
        <v>4640242180595</v>
      </c>
      <c r="E484" s="554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68</v>
      </c>
      <c r="X484" s="549">
        <v>600</v>
      </c>
      <c r="Y484" s="550">
        <f>IFERROR(IF(X484="",0,CEILING((X484/$H484),1)*$H484),"")</f>
        <v>600.6</v>
      </c>
      <c r="Z484" s="36">
        <f>IFERROR(IF(Y484=0,"",ROUNDUP(Y484/H484,0)*0.00902),"")</f>
        <v>1.28986</v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638.57142857142856</v>
      </c>
      <c r="BN484" s="64">
        <f>IFERROR(Y484*I484/H484,"0")</f>
        <v>639.20999999999992</v>
      </c>
      <c r="BO484" s="64">
        <f>IFERROR(1/J484*(X484/H484),"0")</f>
        <v>1.0822510822510822</v>
      </c>
      <c r="BP484" s="64">
        <f>IFERROR(1/J484*(Y484/H484),"0")</f>
        <v>1.0833333333333333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37" t="s">
        <v>71</v>
      </c>
      <c r="X485" s="551">
        <f>IFERROR(X483/H483,"0")+IFERROR(X484/H484,"0")</f>
        <v>142.85714285714286</v>
      </c>
      <c r="Y485" s="551">
        <f>IFERROR(Y483/H483,"0")+IFERROR(Y484/H484,"0")</f>
        <v>143</v>
      </c>
      <c r="Z485" s="551">
        <f>IFERROR(IF(Z483="",0,Z483),"0")+IFERROR(IF(Z484="",0,Z484),"0")</f>
        <v>1.28986</v>
      </c>
      <c r="AA485" s="552"/>
      <c r="AB485" s="552"/>
      <c r="AC485" s="552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37" t="s">
        <v>68</v>
      </c>
      <c r="X486" s="551">
        <f>IFERROR(SUM(X483:X484),"0")</f>
        <v>600</v>
      </c>
      <c r="Y486" s="551">
        <f>IFERROR(SUM(Y483:Y484),"0")</f>
        <v>600.6</v>
      </c>
      <c r="Z486" s="37"/>
      <c r="AA486" s="552"/>
      <c r="AB486" s="552"/>
      <c r="AC486" s="552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3">
        <v>4640242180533</v>
      </c>
      <c r="E488" s="554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customHeight="1" x14ac:dyDescent="0.25">
      <c r="A492" s="54" t="s">
        <v>749</v>
      </c>
      <c r="B492" s="54" t="s">
        <v>750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752</v>
      </c>
      <c r="B493" s="54" t="s">
        <v>753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customHeight="1" x14ac:dyDescent="0.25">
      <c r="A498" s="54" t="s">
        <v>756</v>
      </c>
      <c r="B498" s="54" t="s">
        <v>757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758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17710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17755.419999999998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37" t="s">
        <v>68</v>
      </c>
      <c r="X502" s="551">
        <f>IFERROR(SUM(BM22:BM498),"0")</f>
        <v>18477.950264550265</v>
      </c>
      <c r="Y502" s="551">
        <f>IFERROR(SUM(BN22:BN498),"0")</f>
        <v>18525.699999999997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37" t="s">
        <v>763</v>
      </c>
      <c r="X503" s="38">
        <f>ROUNDUP(SUM(BO22:BO498),0)</f>
        <v>27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37" t="s">
        <v>68</v>
      </c>
      <c r="X504" s="551">
        <f>GrossWeightTotal+PalletQtyTotal*25</f>
        <v>19152.950264550265</v>
      </c>
      <c r="Y504" s="551">
        <f>GrossWeightTotalR+PalletQtyTotalR*25</f>
        <v>19200.699999999997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1887.5970017636685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1893</v>
      </c>
      <c r="Z505" s="37"/>
      <c r="AA505" s="552"/>
      <c r="AB505" s="552"/>
      <c r="AC505" s="552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31.494490000000003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546" t="s">
        <v>654</v>
      </c>
      <c r="AA508" s="577" t="s">
        <v>718</v>
      </c>
      <c r="AB508" s="663"/>
      <c r="AC508" s="52"/>
      <c r="AF508" s="547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547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52"/>
      <c r="AF509" s="547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547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764.80000000000007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7009.2000000000007</v>
      </c>
      <c r="E511" s="46">
        <f>IFERROR(Y87*1,"0")+IFERROR(Y88*1,"0")+IFERROR(Y89*1,"0")+IFERROR(Y93*1,"0")+IFERROR(Y94*1,"0")+IFERROR(Y95*1,"0")+IFERROR(Y96*1,"0")</f>
        <v>405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607.5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604.80000000000007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600.6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5505</v>
      </c>
      <c r="U511" s="46">
        <f>IFERROR(Y369*1,"0")+IFERROR(Y370*1,"0")+IFERROR(Y371*1,"0")+IFERROR(Y375*1,"0")+IFERROR(Y379*1,"0")+IFERROR(Y380*1,"0")+IFERROR(Y384*1,"0")</f>
        <v>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600.6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