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7100C75C-5335-4F79-A528-A5708A1D4A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AB510" i="1" s="1"/>
  <c r="X494" i="1"/>
  <c r="X493" i="1"/>
  <c r="BO492" i="1"/>
  <c r="BM492" i="1"/>
  <c r="Y492" i="1"/>
  <c r="BP492" i="1" s="1"/>
  <c r="P492" i="1"/>
  <c r="BO491" i="1"/>
  <c r="BM491" i="1"/>
  <c r="Y491" i="1"/>
  <c r="Y494" i="1" s="1"/>
  <c r="P491" i="1"/>
  <c r="X489" i="1"/>
  <c r="X488" i="1"/>
  <c r="BO487" i="1"/>
  <c r="BM487" i="1"/>
  <c r="Y487" i="1"/>
  <c r="Y488" i="1" s="1"/>
  <c r="P487" i="1"/>
  <c r="X485" i="1"/>
  <c r="X484" i="1"/>
  <c r="BO483" i="1"/>
  <c r="BM483" i="1"/>
  <c r="Y483" i="1"/>
  <c r="BP483" i="1" s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Y473" i="1" s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N435" i="1"/>
  <c r="BM435" i="1"/>
  <c r="Z435" i="1"/>
  <c r="Y435" i="1"/>
  <c r="BP435" i="1" s="1"/>
  <c r="P435" i="1"/>
  <c r="BO434" i="1"/>
  <c r="BM434" i="1"/>
  <c r="Y434" i="1"/>
  <c r="BP434" i="1" s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Y510" i="1" s="1"/>
  <c r="P425" i="1"/>
  <c r="X422" i="1"/>
  <c r="X421" i="1"/>
  <c r="BO420" i="1"/>
  <c r="BM420" i="1"/>
  <c r="Y420" i="1"/>
  <c r="X510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U510" i="1" s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O353" i="1"/>
  <c r="BM353" i="1"/>
  <c r="Y353" i="1"/>
  <c r="Y355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T510" i="1" s="1"/>
  <c r="P343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S510" i="1" s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G510" i="1" s="1"/>
  <c r="P127" i="1"/>
  <c r="X124" i="1"/>
  <c r="X123" i="1"/>
  <c r="BO122" i="1"/>
  <c r="BM122" i="1"/>
  <c r="Y122" i="1"/>
  <c r="Y124" i="1" s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A10" i="1" s="1"/>
  <c r="D7" i="1"/>
  <c r="Q6" i="1"/>
  <c r="P2" i="1"/>
  <c r="Z123" i="1" l="1"/>
  <c r="Z185" i="1"/>
  <c r="F9" i="1"/>
  <c r="J9" i="1"/>
  <c r="F10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Y33" i="1"/>
  <c r="C510" i="1"/>
  <c r="Z42" i="1"/>
  <c r="Z44" i="1" s="1"/>
  <c r="BN42" i="1"/>
  <c r="BP42" i="1"/>
  <c r="Y45" i="1"/>
  <c r="D510" i="1"/>
  <c r="Z53" i="1"/>
  <c r="BN53" i="1"/>
  <c r="BP53" i="1"/>
  <c r="Z55" i="1"/>
  <c r="Z58" i="1" s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0" i="1"/>
  <c r="Z88" i="1"/>
  <c r="Z90" i="1" s="1"/>
  <c r="BN88" i="1"/>
  <c r="BP88" i="1"/>
  <c r="Y91" i="1"/>
  <c r="Z93" i="1"/>
  <c r="Z97" i="1" s="1"/>
  <c r="BN93" i="1"/>
  <c r="BP93" i="1"/>
  <c r="Z95" i="1"/>
  <c r="BN95" i="1"/>
  <c r="Y98" i="1"/>
  <c r="F510" i="1"/>
  <c r="Z102" i="1"/>
  <c r="Z105" i="1" s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BN122" i="1"/>
  <c r="BP122" i="1"/>
  <c r="Z127" i="1"/>
  <c r="Z129" i="1" s="1"/>
  <c r="BN127" i="1"/>
  <c r="BP127" i="1"/>
  <c r="Y130" i="1"/>
  <c r="Z133" i="1"/>
  <c r="Z134" i="1" s="1"/>
  <c r="BN133" i="1"/>
  <c r="BP133" i="1"/>
  <c r="Z137" i="1"/>
  <c r="Z139" i="1" s="1"/>
  <c r="BN137" i="1"/>
  <c r="BP137" i="1"/>
  <c r="Y140" i="1"/>
  <c r="H510" i="1"/>
  <c r="Y146" i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Z231" i="1" s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O510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BP310" i="1"/>
  <c r="BN310" i="1"/>
  <c r="Z310" i="1"/>
  <c r="H9" i="1"/>
  <c r="Y24" i="1"/>
  <c r="Y129" i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BP204" i="1"/>
  <c r="BN204" i="1"/>
  <c r="Z204" i="1"/>
  <c r="BP208" i="1"/>
  <c r="BN208" i="1"/>
  <c r="Z208" i="1"/>
  <c r="BP212" i="1"/>
  <c r="BN212" i="1"/>
  <c r="Z212" i="1"/>
  <c r="Y214" i="1"/>
  <c r="Y219" i="1"/>
  <c r="BP216" i="1"/>
  <c r="BN216" i="1"/>
  <c r="Z216" i="1"/>
  <c r="Z218" i="1" s="1"/>
  <c r="BP225" i="1"/>
  <c r="BN225" i="1"/>
  <c r="Z225" i="1"/>
  <c r="BP228" i="1"/>
  <c r="BN228" i="1"/>
  <c r="Z228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0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0" i="1"/>
  <c r="Y285" i="1"/>
  <c r="BP284" i="1"/>
  <c r="BN284" i="1"/>
  <c r="Z284" i="1"/>
  <c r="Z285" i="1" s="1"/>
  <c r="Y286" i="1"/>
  <c r="R510" i="1"/>
  <c r="Y294" i="1"/>
  <c r="BP289" i="1"/>
  <c r="BN289" i="1"/>
  <c r="Z289" i="1"/>
  <c r="Z294" i="1" s="1"/>
  <c r="BP293" i="1"/>
  <c r="BN293" i="1"/>
  <c r="Z293" i="1"/>
  <c r="Y295" i="1"/>
  <c r="Y305" i="1"/>
  <c r="Y304" i="1"/>
  <c r="BP297" i="1"/>
  <c r="BN297" i="1"/>
  <c r="Z297" i="1"/>
  <c r="BP301" i="1"/>
  <c r="BN301" i="1"/>
  <c r="Z301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Y332" i="1"/>
  <c r="Z399" i="1"/>
  <c r="I510" i="1"/>
  <c r="Y158" i="1"/>
  <c r="J510" i="1"/>
  <c r="Y185" i="1"/>
  <c r="K510" i="1"/>
  <c r="Y232" i="1"/>
  <c r="L510" i="1"/>
  <c r="Y257" i="1"/>
  <c r="M510" i="1"/>
  <c r="Y264" i="1"/>
  <c r="Z312" i="1"/>
  <c r="BP308" i="1"/>
  <c r="BN308" i="1"/>
  <c r="Z308" i="1"/>
  <c r="Y312" i="1"/>
  <c r="BP316" i="1"/>
  <c r="BN316" i="1"/>
  <c r="Z316" i="1"/>
  <c r="Z318" i="1" s="1"/>
  <c r="BP322" i="1"/>
  <c r="BN322" i="1"/>
  <c r="Z322" i="1"/>
  <c r="BP330" i="1"/>
  <c r="BN330" i="1"/>
  <c r="Z330" i="1"/>
  <c r="Z335" i="1"/>
  <c r="BN335" i="1"/>
  <c r="BP335" i="1"/>
  <c r="Z337" i="1"/>
  <c r="BN337" i="1"/>
  <c r="Y338" i="1"/>
  <c r="Z343" i="1"/>
  <c r="BN343" i="1"/>
  <c r="BP343" i="1"/>
  <c r="Z345" i="1"/>
  <c r="BN345" i="1"/>
  <c r="Z347" i="1"/>
  <c r="BN347" i="1"/>
  <c r="Z349" i="1"/>
  <c r="BN349" i="1"/>
  <c r="Y350" i="1"/>
  <c r="Z353" i="1"/>
  <c r="BN353" i="1"/>
  <c r="BP353" i="1"/>
  <c r="Y356" i="1"/>
  <c r="Y360" i="1"/>
  <c r="Y365" i="1"/>
  <c r="Y372" i="1"/>
  <c r="Y376" i="1"/>
  <c r="Y380" i="1"/>
  <c r="Y400" i="1"/>
  <c r="Y404" i="1"/>
  <c r="Y417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Y458" i="1"/>
  <c r="Z464" i="1"/>
  <c r="BP462" i="1"/>
  <c r="BN462" i="1"/>
  <c r="Z462" i="1"/>
  <c r="BP472" i="1"/>
  <c r="BN472" i="1"/>
  <c r="Z472" i="1"/>
  <c r="Y474" i="1"/>
  <c r="Y480" i="1"/>
  <c r="BP476" i="1"/>
  <c r="BN476" i="1"/>
  <c r="Z476" i="1"/>
  <c r="Y479" i="1"/>
  <c r="Y339" i="1"/>
  <c r="Y351" i="1"/>
  <c r="Z354" i="1"/>
  <c r="BN354" i="1"/>
  <c r="Z358" i="1"/>
  <c r="Z360" i="1" s="1"/>
  <c r="BN358" i="1"/>
  <c r="BP358" i="1"/>
  <c r="Z363" i="1"/>
  <c r="Z364" i="1" s="1"/>
  <c r="BN363" i="1"/>
  <c r="BP363" i="1"/>
  <c r="Z368" i="1"/>
  <c r="Z371" i="1" s="1"/>
  <c r="BN368" i="1"/>
  <c r="BP368" i="1"/>
  <c r="Z370" i="1"/>
  <c r="BN370" i="1"/>
  <c r="Y371" i="1"/>
  <c r="Z374" i="1"/>
  <c r="Z375" i="1" s="1"/>
  <c r="BN374" i="1"/>
  <c r="BP374" i="1"/>
  <c r="Z378" i="1"/>
  <c r="Z380" i="1" s="1"/>
  <c r="BN378" i="1"/>
  <c r="BP378" i="1"/>
  <c r="V510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10" i="1"/>
  <c r="Y410" i="1"/>
  <c r="Z413" i="1"/>
  <c r="Z416" i="1" s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BP431" i="1"/>
  <c r="Z433" i="1"/>
  <c r="BN433" i="1"/>
  <c r="Z434" i="1"/>
  <c r="BN434" i="1"/>
  <c r="BP440" i="1"/>
  <c r="BN440" i="1"/>
  <c r="Z440" i="1"/>
  <c r="BP448" i="1"/>
  <c r="BN448" i="1"/>
  <c r="Z448" i="1"/>
  <c r="Y450" i="1"/>
  <c r="Y459" i="1"/>
  <c r="BP452" i="1"/>
  <c r="BN452" i="1"/>
  <c r="Z452" i="1"/>
  <c r="Z458" i="1" s="1"/>
  <c r="BP456" i="1"/>
  <c r="BN456" i="1"/>
  <c r="Z456" i="1"/>
  <c r="Y465" i="1"/>
  <c r="Y464" i="1"/>
  <c r="BP470" i="1"/>
  <c r="BN470" i="1"/>
  <c r="Z470" i="1"/>
  <c r="Z473" i="1" s="1"/>
  <c r="BP477" i="1"/>
  <c r="BN477" i="1"/>
  <c r="Z477" i="1"/>
  <c r="Y485" i="1"/>
  <c r="Y489" i="1"/>
  <c r="Z492" i="1"/>
  <c r="BN492" i="1"/>
  <c r="Y493" i="1"/>
  <c r="Y499" i="1"/>
  <c r="AA510" i="1"/>
  <c r="Z483" i="1"/>
  <c r="Z484" i="1" s="1"/>
  <c r="BN483" i="1"/>
  <c r="Z487" i="1"/>
  <c r="Z488" i="1" s="1"/>
  <c r="BN487" i="1"/>
  <c r="BP487" i="1"/>
  <c r="Z491" i="1"/>
  <c r="Z493" i="1" s="1"/>
  <c r="BN491" i="1"/>
  <c r="BP491" i="1"/>
  <c r="Z497" i="1"/>
  <c r="Z498" i="1" s="1"/>
  <c r="BN497" i="1"/>
  <c r="BP497" i="1"/>
  <c r="Y498" i="1"/>
  <c r="Z331" i="1" l="1"/>
  <c r="Y502" i="1"/>
  <c r="Z443" i="1"/>
  <c r="Z479" i="1"/>
  <c r="Z449" i="1"/>
  <c r="Z355" i="1"/>
  <c r="Z350" i="1"/>
  <c r="Z338" i="1"/>
  <c r="Z304" i="1"/>
  <c r="Z213" i="1"/>
  <c r="Y500" i="1"/>
  <c r="Z271" i="1"/>
  <c r="Z247" i="1"/>
  <c r="Z201" i="1"/>
  <c r="Z118" i="1"/>
  <c r="Z111" i="1"/>
  <c r="Z78" i="1"/>
  <c r="Z70" i="1"/>
  <c r="Z64" i="1"/>
  <c r="Z32" i="1"/>
  <c r="Z505" i="1" s="1"/>
  <c r="Y504" i="1"/>
  <c r="Y501" i="1"/>
  <c r="Y503" i="1" s="1"/>
</calcChain>
</file>

<file path=xl/sharedStrings.xml><?xml version="1.0" encoding="utf-8"?>
<sst xmlns="http://schemas.openxmlformats.org/spreadsheetml/2006/main" count="2183" uniqueCount="787">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</sst>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1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2" t="s">
        <v>0</v>
      </c>
      <c r="E1" s="578"/>
      <c r="F1" s="578"/>
      <c r="G1" s="12" t="s">
        <v>1</v>
      </c>
      <c r="H1" s="622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577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45921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4" customFormat="1" ht="24" customHeight="1" x14ac:dyDescent="0.2">
      <c r="A6" s="665" t="s">
        <v>13</v>
      </c>
      <c r="B6" s="591"/>
      <c r="C6" s="59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62"/>
      <c r="T6" s="713" t="s">
        <v>16</v>
      </c>
      <c r="U6" s="694"/>
      <c r="V6" s="765" t="s">
        <v>17</v>
      </c>
      <c r="W6" s="600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4" customFormat="1" ht="25.5" customHeight="1" x14ac:dyDescent="0.2">
      <c r="A8" s="874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0.375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4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0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45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0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4" t="str">
        <f>IFERROR(VLOOKUP($D$10,Proxy,2,FALSE),"")</f>
        <v/>
      </c>
      <c r="I10" s="559"/>
      <c r="J10" s="559"/>
      <c r="K10" s="559"/>
      <c r="L10" s="559"/>
      <c r="M10" s="559"/>
      <c r="N10" s="543"/>
      <c r="P10" s="26" t="s">
        <v>21</v>
      </c>
      <c r="Q10" s="714"/>
      <c r="R10" s="715"/>
      <c r="U10" s="24" t="s">
        <v>22</v>
      </c>
      <c r="V10" s="599" t="s">
        <v>23</v>
      </c>
      <c r="W10" s="600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99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8"/>
      <c r="W12" s="559"/>
      <c r="AB12" s="51"/>
      <c r="AC12" s="51"/>
      <c r="AD12" s="51"/>
      <c r="AE12" s="51"/>
    </row>
    <row r="13" spans="1:32" s="544" customFormat="1" ht="23.25" customHeight="1" x14ac:dyDescent="0.2">
      <c r="A13" s="699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99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6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1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1">
        <v>4680115886230</v>
      </c>
      <c r="E28" s="56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1">
        <v>4680115886247</v>
      </c>
      <c r="E29" s="56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1">
        <v>4680115885905</v>
      </c>
      <c r="E30" s="56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1">
        <v>4607091388244</v>
      </c>
      <c r="E31" s="56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1">
        <v>4607091388503</v>
      </c>
      <c r="E35" s="56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1">
        <v>4607091385670</v>
      </c>
      <c r="E41" s="56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1">
        <v>4607091385687</v>
      </c>
      <c r="E42" s="56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140</v>
      </c>
      <c r="Y42" s="548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1">
        <v>4680115882539</v>
      </c>
      <c r="E43" s="56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35</v>
      </c>
      <c r="Y44" s="549">
        <f>IFERROR(Y41/H41,"0")+IFERROR(Y42/H42,"0")+IFERROR(Y43/H43,"0")</f>
        <v>35</v>
      </c>
      <c r="Z44" s="549">
        <f>IFERROR(IF(Z41="",0,Z41),"0")+IFERROR(IF(Z42="",0,Z42),"0")+IFERROR(IF(Z43="",0,Z43),"0")</f>
        <v>0.31569999999999998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140</v>
      </c>
      <c r="Y45" s="549">
        <f>IFERROR(SUM(Y41:Y43),"0")</f>
        <v>140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1">
        <v>4680115884915</v>
      </c>
      <c r="E47" s="56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1">
        <v>4680115885882</v>
      </c>
      <c r="E52" s="56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1">
        <v>4680115881426</v>
      </c>
      <c r="E53" s="56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1">
        <v>4680115880283</v>
      </c>
      <c r="E54" s="56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1">
        <v>4680115881525</v>
      </c>
      <c r="E55" s="56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1">
        <v>4680115885899</v>
      </c>
      <c r="E56" s="56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1">
        <v>4680115881419</v>
      </c>
      <c r="E57" s="56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1">
        <v>4680115881440</v>
      </c>
      <c r="E61" s="56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1">
        <v>4680115885950</v>
      </c>
      <c r="E62" s="56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1">
        <v>4680115881433</v>
      </c>
      <c r="E63" s="56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1">
        <v>4680115885073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1">
        <v>4680115885059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1">
        <v>4680115885097</v>
      </c>
      <c r="E69" s="56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1">
        <v>4680115881891</v>
      </c>
      <c r="E73" s="56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1">
        <v>4680115885769</v>
      </c>
      <c r="E74" s="56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1">
        <v>4680115884311</v>
      </c>
      <c r="E75" s="56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1">
        <v>4680115885929</v>
      </c>
      <c r="E76" s="56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1">
        <v>4680115884403</v>
      </c>
      <c r="E77" s="56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1">
        <v>4680115881532</v>
      </c>
      <c r="E81" s="56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1">
        <v>4680115881464</v>
      </c>
      <c r="E82" s="56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1">
        <v>4680115881327</v>
      </c>
      <c r="E87" s="56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1">
        <v>4680115881518</v>
      </c>
      <c r="E88" s="56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1">
        <v>4680115881303</v>
      </c>
      <c r="E89" s="56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112.5</v>
      </c>
      <c r="Y89" s="548">
        <f>IFERROR(IF(X89="",0,CEILING((X89/$H89),1)*$H89),"")</f>
        <v>112.5</v>
      </c>
      <c r="Z89" s="36">
        <f>IFERROR(IF(Y89=0,"",ROUNDUP(Y89/H89,0)*0.00902),"")</f>
        <v>0.22550000000000001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117.75</v>
      </c>
      <c r="BN89" s="64">
        <f>IFERROR(Y89*I89/H89,"0")</f>
        <v>117.75</v>
      </c>
      <c r="BO89" s="64">
        <f>IFERROR(1/J89*(X89/H89),"0")</f>
        <v>0.18939393939393939</v>
      </c>
      <c r="BP89" s="64">
        <f>IFERROR(1/J89*(Y89/H89),"0")</f>
        <v>0.18939393939393939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25</v>
      </c>
      <c r="Y90" s="549">
        <f>IFERROR(Y87/H87,"0")+IFERROR(Y88/H88,"0")+IFERROR(Y89/H89,"0")</f>
        <v>25</v>
      </c>
      <c r="Z90" s="549">
        <f>IFERROR(IF(Z87="",0,Z87),"0")+IFERROR(IF(Z88="",0,Z88),"0")+IFERROR(IF(Z89="",0,Z89),"0")</f>
        <v>0.22550000000000001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112.5</v>
      </c>
      <c r="Y91" s="549">
        <f>IFERROR(SUM(Y87:Y89),"0")</f>
        <v>112.5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1">
        <v>4607091386967</v>
      </c>
      <c r="E93" s="56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86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1">
        <v>4680115884953</v>
      </c>
      <c r="E94" s="56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1">
        <v>4607091385731</v>
      </c>
      <c r="E95" s="56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901.80000000000007</v>
      </c>
      <c r="Y95" s="548">
        <f>IFERROR(IF(X95="",0,CEILING((X95/$H95),1)*$H95),"")</f>
        <v>901.80000000000007</v>
      </c>
      <c r="Z95" s="36">
        <f>IFERROR(IF(Y95=0,"",ROUNDUP(Y95/H95,0)*0.00651),"")</f>
        <v>2.1743399999999999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985.96799999999996</v>
      </c>
      <c r="BN95" s="64">
        <f>IFERROR(Y95*I95/H95,"0")</f>
        <v>985.96799999999996</v>
      </c>
      <c r="BO95" s="64">
        <f>IFERROR(1/J95*(X95/H95),"0")</f>
        <v>1.8351648351648353</v>
      </c>
      <c r="BP95" s="64">
        <f>IFERROR(1/J95*(Y95/H95),"0")</f>
        <v>1.8351648351648353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1">
        <v>4680115880894</v>
      </c>
      <c r="E96" s="56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334</v>
      </c>
      <c r="Y97" s="549">
        <f>IFERROR(Y93/H93,"0")+IFERROR(Y94/H94,"0")+IFERROR(Y95/H95,"0")+IFERROR(Y96/H96,"0")</f>
        <v>334</v>
      </c>
      <c r="Z97" s="549">
        <f>IFERROR(IF(Z93="",0,Z93),"0")+IFERROR(IF(Z94="",0,Z94),"0")+IFERROR(IF(Z95="",0,Z95),"0")+IFERROR(IF(Z96="",0,Z96),"0")</f>
        <v>2.1743399999999999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901.80000000000007</v>
      </c>
      <c r="Y98" s="549">
        <f>IFERROR(SUM(Y93:Y96),"0")</f>
        <v>901.80000000000007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1">
        <v>4680115882133</v>
      </c>
      <c r="E101" s="56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1">
        <v>4680115880269</v>
      </c>
      <c r="E102" s="56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1">
        <v>4680115880429</v>
      </c>
      <c r="E103" s="56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1800</v>
      </c>
      <c r="Y103" s="548">
        <f>IFERROR(IF(X103="",0,CEILING((X103/$H103),1)*$H103),"")</f>
        <v>1800</v>
      </c>
      <c r="Z103" s="36">
        <f>IFERROR(IF(Y103=0,"",ROUNDUP(Y103/H103,0)*0.00902),"")</f>
        <v>3.6080000000000001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1884</v>
      </c>
      <c r="BN103" s="64">
        <f>IFERROR(Y103*I103/H103,"0")</f>
        <v>1884</v>
      </c>
      <c r="BO103" s="64">
        <f>IFERROR(1/J103*(X103/H103),"0")</f>
        <v>3.0303030303030303</v>
      </c>
      <c r="BP103" s="64">
        <f>IFERROR(1/J103*(Y103/H103),"0")</f>
        <v>3.0303030303030303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1">
        <v>4680115881457</v>
      </c>
      <c r="E104" s="56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400</v>
      </c>
      <c r="Y105" s="549">
        <f>IFERROR(Y101/H101,"0")+IFERROR(Y102/H102,"0")+IFERROR(Y103/H103,"0")+IFERROR(Y104/H104,"0")</f>
        <v>400</v>
      </c>
      <c r="Z105" s="549">
        <f>IFERROR(IF(Z101="",0,Z101),"0")+IFERROR(IF(Z102="",0,Z102),"0")+IFERROR(IF(Z103="",0,Z103),"0")+IFERROR(IF(Z104="",0,Z104),"0")</f>
        <v>3.6080000000000001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1800</v>
      </c>
      <c r="Y106" s="549">
        <f>IFERROR(SUM(Y101:Y104),"0")</f>
        <v>1800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1">
        <v>4680115881488</v>
      </c>
      <c r="E108" s="56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1">
        <v>4680115882775</v>
      </c>
      <c r="E109" s="56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1">
        <v>4680115880658</v>
      </c>
      <c r="E110" s="56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1">
        <v>4607091385168</v>
      </c>
      <c r="E114" s="56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1">
        <v>4607091383256</v>
      </c>
      <c r="E115" s="56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1">
        <v>4607091385748</v>
      </c>
      <c r="E116" s="56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135</v>
      </c>
      <c r="Y116" s="548">
        <f>IFERROR(IF(X116="",0,CEILING((X116/$H116),1)*$H116),"")</f>
        <v>135</v>
      </c>
      <c r="Z116" s="36">
        <f>IFERROR(IF(Y116=0,"",ROUNDUP(Y116/H116,0)*0.00651),"")</f>
        <v>0.32550000000000001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147.6</v>
      </c>
      <c r="BN116" s="64">
        <f>IFERROR(Y116*I116/H116,"0")</f>
        <v>147.6</v>
      </c>
      <c r="BO116" s="64">
        <f>IFERROR(1/J116*(X116/H116),"0")</f>
        <v>0.27472527472527475</v>
      </c>
      <c r="BP116" s="64">
        <f>IFERROR(1/J116*(Y116/H116),"0")</f>
        <v>0.27472527472527475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1">
        <v>4680115884533</v>
      </c>
      <c r="E117" s="56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50</v>
      </c>
      <c r="Y118" s="549">
        <f>IFERROR(Y114/H114,"0")+IFERROR(Y115/H115,"0")+IFERROR(Y116/H116,"0")+IFERROR(Y117/H117,"0")</f>
        <v>50</v>
      </c>
      <c r="Z118" s="549">
        <f>IFERROR(IF(Z114="",0,Z114),"0")+IFERROR(IF(Z115="",0,Z115),"0")+IFERROR(IF(Z116="",0,Z116),"0")+IFERROR(IF(Z117="",0,Z117),"0")</f>
        <v>0.32550000000000001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135</v>
      </c>
      <c r="Y119" s="549">
        <f>IFERROR(SUM(Y114:Y117),"0")</f>
        <v>135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1">
        <v>4680115882652</v>
      </c>
      <c r="E121" s="56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1">
        <v>4680115880238</v>
      </c>
      <c r="E122" s="56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1"/>
      <c r="AB126" s="541"/>
      <c r="AC126" s="541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1">
        <v>4680115882577</v>
      </c>
      <c r="E127" s="56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1">
        <v>4680115882577</v>
      </c>
      <c r="E128" s="56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1">
        <v>4680115883444</v>
      </c>
      <c r="E132" s="56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1">
        <v>4680115883444</v>
      </c>
      <c r="E133" s="56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1"/>
      <c r="AB136" s="541"/>
      <c r="AC136" s="541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1">
        <v>4680115882584</v>
      </c>
      <c r="E137" s="56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1">
        <v>4680115882584</v>
      </c>
      <c r="E138" s="56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1"/>
      <c r="AB142" s="541"/>
      <c r="AC142" s="541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1">
        <v>4607091384604</v>
      </c>
      <c r="E143" s="56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1">
        <v>4680115886810</v>
      </c>
      <c r="E144" s="56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6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1"/>
      <c r="AB147" s="541"/>
      <c r="AC147" s="541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1">
        <v>4607091387667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1">
        <v>4607091387636</v>
      </c>
      <c r="E149" s="56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1">
        <v>4607091382426</v>
      </c>
      <c r="E150" s="56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1"/>
      <c r="AB155" s="541"/>
      <c r="AC155" s="541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1">
        <v>4680115886223</v>
      </c>
      <c r="E156" s="56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1">
        <v>4680115880993</v>
      </c>
      <c r="E160" s="56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1">
        <v>4680115881761</v>
      </c>
      <c r="E161" s="56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1">
        <v>4680115881563</v>
      </c>
      <c r="E162" s="56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1">
        <v>4680115880986</v>
      </c>
      <c r="E163" s="56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1">
        <v>4680115881785</v>
      </c>
      <c r="E164" s="56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1">
        <v>4680115886537</v>
      </c>
      <c r="E165" s="56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1">
        <v>4680115881679</v>
      </c>
      <c r="E166" s="56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1">
        <v>4680115880191</v>
      </c>
      <c r="E167" s="56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1">
        <v>4680115883963</v>
      </c>
      <c r="E168" s="56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1">
        <v>4680115886780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1">
        <v>4680115886742</v>
      </c>
      <c r="E173" s="56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1">
        <v>4680115886766</v>
      </c>
      <c r="E174" s="56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1">
        <v>4680115886797</v>
      </c>
      <c r="E178" s="56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1"/>
      <c r="AB182" s="541"/>
      <c r="AC182" s="541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1">
        <v>4680115881402</v>
      </c>
      <c r="E183" s="56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1">
        <v>4680115881396</v>
      </c>
      <c r="E184" s="56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1"/>
      <c r="AB187" s="541"/>
      <c r="AC187" s="541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1">
        <v>4680115882935</v>
      </c>
      <c r="E188" s="56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1">
        <v>4680115880764</v>
      </c>
      <c r="E189" s="56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1">
        <v>4680115882683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1">
        <v>4680115882690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1">
        <v>4680115882669</v>
      </c>
      <c r="E195" s="56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1">
        <v>4680115882676</v>
      </c>
      <c r="E196" s="56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1">
        <v>4680115884014</v>
      </c>
      <c r="E197" s="56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90</v>
      </c>
      <c r="Y197" s="548">
        <f t="shared" si="16"/>
        <v>90</v>
      </c>
      <c r="Z197" s="36">
        <f>IFERROR(IF(Y197=0,"",ROUNDUP(Y197/H197,0)*0.00502),"")</f>
        <v>0.251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96.499999999999986</v>
      </c>
      <c r="BN197" s="64">
        <f t="shared" si="18"/>
        <v>96.499999999999986</v>
      </c>
      <c r="BO197" s="64">
        <f t="shared" si="19"/>
        <v>0.21367521367521369</v>
      </c>
      <c r="BP197" s="64">
        <f t="shared" si="20"/>
        <v>0.21367521367521369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1">
        <v>4680115884007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1">
        <v>4680115884038</v>
      </c>
      <c r="E199" s="56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37.799999999999997</v>
      </c>
      <c r="Y199" s="548">
        <f t="shared" si="16"/>
        <v>37.800000000000004</v>
      </c>
      <c r="Z199" s="36">
        <f>IFERROR(IF(Y199=0,"",ROUNDUP(Y199/H199,0)*0.00502),"")</f>
        <v>0.10542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39.9</v>
      </c>
      <c r="BN199" s="64">
        <f t="shared" si="18"/>
        <v>39.900000000000006</v>
      </c>
      <c r="BO199" s="64">
        <f t="shared" si="19"/>
        <v>8.9743589743589744E-2</v>
      </c>
      <c r="BP199" s="64">
        <f t="shared" si="20"/>
        <v>8.9743589743589772E-2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1">
        <v>4680115884021</v>
      </c>
      <c r="E200" s="56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71</v>
      </c>
      <c r="Y201" s="549">
        <f>IFERROR(Y193/H193,"0")+IFERROR(Y194/H194,"0")+IFERROR(Y195/H195,"0")+IFERROR(Y196/H196,"0")+IFERROR(Y197/H197,"0")+IFERROR(Y198/H198,"0")+IFERROR(Y199/H199,"0")+IFERROR(Y200/H200,"0")</f>
        <v>71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0.35642000000000001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127.8</v>
      </c>
      <c r="Y202" s="549">
        <f>IFERROR(SUM(Y193:Y200),"0")</f>
        <v>127.80000000000001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1"/>
      <c r="AB203" s="541"/>
      <c r="AC203" s="541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1">
        <v>4680115881594</v>
      </c>
      <c r="E204" s="56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1">
        <v>4680115881617</v>
      </c>
      <c r="E205" s="56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1">
        <v>4680115880573</v>
      </c>
      <c r="E206" s="56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1">
        <v>4680115882195</v>
      </c>
      <c r="E207" s="56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240</v>
      </c>
      <c r="Y207" s="548">
        <f t="shared" si="21"/>
        <v>240</v>
      </c>
      <c r="Z207" s="36">
        <f t="shared" ref="Z207:Z212" si="26">IFERROR(IF(Y207=0,"",ROUNDUP(Y207/H207,0)*0.00651),"")</f>
        <v>0.65100000000000002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267</v>
      </c>
      <c r="BN207" s="64">
        <f t="shared" si="23"/>
        <v>267</v>
      </c>
      <c r="BO207" s="64">
        <f t="shared" si="24"/>
        <v>0.5494505494505495</v>
      </c>
      <c r="BP207" s="64">
        <f t="shared" si="25"/>
        <v>0.5494505494505495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1">
        <v>4680115882607</v>
      </c>
      <c r="E208" s="56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1">
        <v>4680115880092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180</v>
      </c>
      <c r="Y209" s="548">
        <f t="shared" si="21"/>
        <v>180</v>
      </c>
      <c r="Z209" s="36">
        <f t="shared" si="26"/>
        <v>0.48825000000000002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198.9</v>
      </c>
      <c r="BN209" s="64">
        <f t="shared" si="23"/>
        <v>198.9</v>
      </c>
      <c r="BO209" s="64">
        <f t="shared" si="24"/>
        <v>0.41208791208791212</v>
      </c>
      <c r="BP209" s="64">
        <f t="shared" si="25"/>
        <v>0.41208791208791212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1">
        <v>4680115880221</v>
      </c>
      <c r="E210" s="56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1">
        <v>4680115880504</v>
      </c>
      <c r="E211" s="56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1">
        <v>4680115882164</v>
      </c>
      <c r="E212" s="56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175</v>
      </c>
      <c r="Y213" s="549">
        <f>IFERROR(Y204/H204,"0")+IFERROR(Y205/H205,"0")+IFERROR(Y206/H206,"0")+IFERROR(Y207/H207,"0")+IFERROR(Y208/H208,"0")+IFERROR(Y209/H209,"0")+IFERROR(Y210/H210,"0")+IFERROR(Y211/H211,"0")+IFERROR(Y212/H212,"0")</f>
        <v>175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1.1392500000000001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420</v>
      </c>
      <c r="Y214" s="549">
        <f>IFERROR(SUM(Y204:Y212),"0")</f>
        <v>420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1">
        <v>4680115880818</v>
      </c>
      <c r="E216" s="56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1">
        <v>4680115880801</v>
      </c>
      <c r="E217" s="56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1"/>
      <c r="AB221" s="541"/>
      <c r="AC221" s="541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1">
        <v>4680115884137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1">
        <v>4680115884236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1">
        <v>4680115884175</v>
      </c>
      <c r="E224" s="56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1">
        <v>4680115884144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7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1">
        <v>4680115886551</v>
      </c>
      <c r="E227" s="56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1">
        <v>4680115884182</v>
      </c>
      <c r="E228" s="56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1">
        <v>4680115884205</v>
      </c>
      <c r="E230" s="56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1"/>
      <c r="AB233" s="541"/>
      <c r="AC233" s="541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1">
        <v>4680115885981</v>
      </c>
      <c r="E234" s="56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15.84</v>
      </c>
      <c r="Y234" s="548">
        <f>IFERROR(IF(X234="",0,CEILING((X234/$H234),1)*$H234),"")</f>
        <v>15.84</v>
      </c>
      <c r="Z234" s="36">
        <f>IFERROR(IF(Y234=0,"",ROUNDUP(Y234/H234,0)*0.00502),"")</f>
        <v>4.0160000000000001E-2</v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16.64</v>
      </c>
      <c r="BN234" s="64">
        <f>IFERROR(Y234*I234/H234,"0")</f>
        <v>16.64</v>
      </c>
      <c r="BO234" s="64">
        <f>IFERROR(1/J234*(X234/H234),"0")</f>
        <v>3.4188034188034191E-2</v>
      </c>
      <c r="BP234" s="64">
        <f>IFERROR(1/J234*(Y234/H234),"0")</f>
        <v>3.4188034188034191E-2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8</v>
      </c>
      <c r="Y235" s="549">
        <f>IFERROR(Y234/H234,"0")</f>
        <v>8</v>
      </c>
      <c r="Z235" s="549">
        <f>IFERROR(IF(Z234="",0,Z234),"0")</f>
        <v>4.0160000000000001E-2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15.84</v>
      </c>
      <c r="Y236" s="549">
        <f>IFERROR(SUM(Y234:Y234),"0")</f>
        <v>15.84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1"/>
      <c r="AB237" s="541"/>
      <c r="AC237" s="541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1">
        <v>4680115886803</v>
      </c>
      <c r="E238" s="56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1"/>
      <c r="AB241" s="541"/>
      <c r="AC241" s="541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1">
        <v>4680115886704</v>
      </c>
      <c r="E242" s="56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1">
        <v>4680115886681</v>
      </c>
      <c r="E243" s="56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1">
        <v>4680115886735</v>
      </c>
      <c r="E244" s="56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1">
        <v>4680115886728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1">
        <v>4680115886711</v>
      </c>
      <c r="E246" s="56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1"/>
      <c r="AB250" s="541"/>
      <c r="AC250" s="541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1">
        <v>4680115885837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1">
        <v>4680115885851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1">
        <v>4680115885806</v>
      </c>
      <c r="E253" s="56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1">
        <v>4680115885844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1">
        <v>4680115885820</v>
      </c>
      <c r="E255" s="56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1"/>
      <c r="AB259" s="541"/>
      <c r="AC259" s="541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1">
        <v>4607091383423</v>
      </c>
      <c r="E260" s="56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1">
        <v>4680115886957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1">
        <v>4680115885660</v>
      </c>
      <c r="E262" s="56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1">
        <v>4680115886773</v>
      </c>
      <c r="E263" s="56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8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1"/>
      <c r="AB267" s="541"/>
      <c r="AC267" s="541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1">
        <v>4680115886186</v>
      </c>
      <c r="E268" s="56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1">
        <v>4680115881228</v>
      </c>
      <c r="E269" s="56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1">
        <v>4680115881211</v>
      </c>
      <c r="E270" s="56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1"/>
      <c r="AB274" s="541"/>
      <c r="AC274" s="541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1">
        <v>4680115880344</v>
      </c>
      <c r="E275" s="56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1"/>
      <c r="AB278" s="541"/>
      <c r="AC278" s="541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1">
        <v>4680115884618</v>
      </c>
      <c r="E279" s="56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1"/>
      <c r="AB283" s="541"/>
      <c r="AC283" s="541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1">
        <v>4680115883703</v>
      </c>
      <c r="E284" s="56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1"/>
      <c r="AB288" s="541"/>
      <c r="AC288" s="541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20.399999999999999</v>
      </c>
      <c r="Y324" s="548">
        <f>IFERROR(IF(X324="",0,CEILING((X324/$H324),1)*$H324),"")</f>
        <v>20.399999999999999</v>
      </c>
      <c r="Z324" s="36">
        <f>IFERROR(IF(Y324=0,"",ROUNDUP(Y324/H324,0)*0.00651),"")</f>
        <v>5.2080000000000001E-2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23.04</v>
      </c>
      <c r="BN324" s="64">
        <f>IFERROR(Y324*I324/H324,"0")</f>
        <v>23.04</v>
      </c>
      <c r="BO324" s="64">
        <f>IFERROR(1/J324*(X324/H324),"0")</f>
        <v>4.3956043956043959E-2</v>
      </c>
      <c r="BP324" s="64">
        <f>IFERROR(1/J324*(Y324/H324),"0")</f>
        <v>4.3956043956043959E-2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8</v>
      </c>
      <c r="Y325" s="549">
        <f>IFERROR(Y321/H321,"0")+IFERROR(Y322/H322,"0")+IFERROR(Y323/H323,"0")+IFERROR(Y324/H324,"0")</f>
        <v>8</v>
      </c>
      <c r="Z325" s="549">
        <f>IFERROR(IF(Z321="",0,Z321),"0")+IFERROR(IF(Z322="",0,Z322),"0")+IFERROR(IF(Z323="",0,Z323),"0")+IFERROR(IF(Z324="",0,Z324),"0")</f>
        <v>5.2080000000000001E-2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20.399999999999999</v>
      </c>
      <c r="Y326" s="549">
        <f>IFERROR(SUM(Y321:Y324),"0")</f>
        <v>20.399999999999999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1050</v>
      </c>
      <c r="Y336" s="548">
        <f>IFERROR(IF(X336="",0,CEILING((X336/$H336),1)*$H336),"")</f>
        <v>1050</v>
      </c>
      <c r="Z336" s="36">
        <f>IFERROR(IF(Y336=0,"",ROUNDUP(Y336/H336,0)*0.00651),"")</f>
        <v>3.2549999999999999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1176</v>
      </c>
      <c r="BN336" s="64">
        <f>IFERROR(Y336*I336/H336,"0")</f>
        <v>1176</v>
      </c>
      <c r="BO336" s="64">
        <f>IFERROR(1/J336*(X336/H336),"0")</f>
        <v>2.7472527472527473</v>
      </c>
      <c r="BP336" s="64">
        <f>IFERROR(1/J336*(Y336/H336),"0")</f>
        <v>2.7472527472527473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193.2</v>
      </c>
      <c r="Y337" s="548">
        <f>IFERROR(IF(X337="",0,CEILING((X337/$H337),1)*$H337),"")</f>
        <v>193.20000000000002</v>
      </c>
      <c r="Z337" s="36">
        <f>IFERROR(IF(Y337=0,"",ROUNDUP(Y337/H337,0)*0.00651),"")</f>
        <v>0.59892000000000001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215.27999999999997</v>
      </c>
      <c r="BN337" s="64">
        <f>IFERROR(Y337*I337/H337,"0")</f>
        <v>215.28</v>
      </c>
      <c r="BO337" s="64">
        <f>IFERROR(1/J337*(X337/H337),"0")</f>
        <v>0.50549450549450547</v>
      </c>
      <c r="BP337" s="64">
        <f>IFERROR(1/J337*(Y337/H337),"0")</f>
        <v>0.50549450549450559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592</v>
      </c>
      <c r="Y338" s="549">
        <f>IFERROR(Y335/H335,"0")+IFERROR(Y336/H336,"0")+IFERROR(Y337/H337,"0")</f>
        <v>592</v>
      </c>
      <c r="Z338" s="549">
        <f>IFERROR(IF(Z335="",0,Z335),"0")+IFERROR(IF(Z336="",0,Z336),"0")+IFERROR(IF(Z337="",0,Z337),"0")</f>
        <v>3.85392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1243.2</v>
      </c>
      <c r="Y339" s="549">
        <f>IFERROR(SUM(Y335:Y337),"0")</f>
        <v>1243.2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90</v>
      </c>
      <c r="Y343" s="548">
        <f t="shared" ref="Y343:Y349" si="38">IFERROR(IF(X343="",0,CEILING((X343/$H343),1)*$H343),"")</f>
        <v>90</v>
      </c>
      <c r="Z343" s="36">
        <f>IFERROR(IF(Y343=0,"",ROUNDUP(Y343/H343,0)*0.02175),"")</f>
        <v>0.1305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92.88000000000001</v>
      </c>
      <c r="BN343" s="64">
        <f t="shared" ref="BN343:BN349" si="40">IFERROR(Y343*I343/H343,"0")</f>
        <v>92.88000000000001</v>
      </c>
      <c r="BO343" s="64">
        <f t="shared" ref="BO343:BO349" si="41">IFERROR(1/J343*(X343/H343),"0")</f>
        <v>0.125</v>
      </c>
      <c r="BP343" s="64">
        <f t="shared" ref="BP343:BP349" si="42">IFERROR(1/J343*(Y343/H343),"0")</f>
        <v>0.125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1">
        <v>4680115884830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60</v>
      </c>
      <c r="Y345" s="548">
        <f t="shared" si="38"/>
        <v>60</v>
      </c>
      <c r="Z345" s="36">
        <f>IFERROR(IF(Y345=0,"",ROUNDUP(Y345/H345,0)*0.02175),"")</f>
        <v>8.6999999999999994E-2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61.92</v>
      </c>
      <c r="BN345" s="64">
        <f t="shared" si="40"/>
        <v>61.92</v>
      </c>
      <c r="BO345" s="64">
        <f t="shared" si="41"/>
        <v>8.3333333333333329E-2</v>
      </c>
      <c r="BP345" s="64">
        <f t="shared" si="42"/>
        <v>8.3333333333333329E-2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1">
        <v>4607091383997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10</v>
      </c>
      <c r="Y350" s="549">
        <f>IFERROR(Y343/H343,"0")+IFERROR(Y344/H344,"0")+IFERROR(Y345/H345,"0")+IFERROR(Y346/H346,"0")+IFERROR(Y347/H347,"0")+IFERROR(Y348/H348,"0")+IFERROR(Y349/H349,"0")</f>
        <v>10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0.2175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150</v>
      </c>
      <c r="Y351" s="549">
        <f>IFERROR(SUM(Y343:Y349),"0")</f>
        <v>150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120</v>
      </c>
      <c r="Y353" s="548">
        <f>IFERROR(IF(X353="",0,CEILING((X353/$H353),1)*$H353),"")</f>
        <v>120</v>
      </c>
      <c r="Z353" s="36">
        <f>IFERROR(IF(Y353=0,"",ROUNDUP(Y353/H353,0)*0.02175),"")</f>
        <v>0.17399999999999999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123.84</v>
      </c>
      <c r="BN353" s="64">
        <f>IFERROR(Y353*I353/H353,"0")</f>
        <v>123.84</v>
      </c>
      <c r="BO353" s="64">
        <f>IFERROR(1/J353*(X353/H353),"0")</f>
        <v>0.16666666666666666</v>
      </c>
      <c r="BP353" s="64">
        <f>IFERROR(1/J353*(Y353/H353),"0")</f>
        <v>0.16666666666666666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8</v>
      </c>
      <c r="Y355" s="549">
        <f>IFERROR(Y353/H353,"0")+IFERROR(Y354/H354,"0")</f>
        <v>8</v>
      </c>
      <c r="Z355" s="549">
        <f>IFERROR(IF(Z353="",0,Z353),"0")+IFERROR(IF(Z354="",0,Z354),"0")</f>
        <v>0.17399999999999999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120</v>
      </c>
      <c r="Y356" s="549">
        <f>IFERROR(SUM(Y353:Y354),"0")</f>
        <v>120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1">
        <v>4607091384246</v>
      </c>
      <c r="E378" s="56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0</v>
      </c>
      <c r="Y378" s="54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1">
        <v>4607091384253</v>
      </c>
      <c r="E379" s="56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0</v>
      </c>
      <c r="Y380" s="549">
        <f>IFERROR(Y378/H378,"0")+IFERROR(Y379/H379,"0")</f>
        <v>0</v>
      </c>
      <c r="Z380" s="549">
        <f>IFERROR(IF(Z378="",0,Z378),"0")+IFERROR(IF(Z379="",0,Z379),"0")</f>
        <v>0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0</v>
      </c>
      <c r="Y381" s="549">
        <f>IFERROR(SUM(Y378:Y379),"0")</f>
        <v>0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1">
        <v>4607091389357</v>
      </c>
      <c r="E383" s="56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1">
        <v>4680115886100</v>
      </c>
      <c r="E389" s="56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1">
        <v>4680115886117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1">
        <v>4680115886124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1">
        <v>4680115883147</v>
      </c>
      <c r="E393" s="56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1">
        <v>4607091384338</v>
      </c>
      <c r="E394" s="56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1">
        <v>4607091389524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1">
        <v>4680115883161</v>
      </c>
      <c r="E396" s="56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1">
        <v>4607091389531</v>
      </c>
      <c r="E397" s="56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1">
        <v>4607091384345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1">
        <v>4607091384352</v>
      </c>
      <c r="E402" s="56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1">
        <v>4607091389654</v>
      </c>
      <c r="E403" s="56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1">
        <v>4680115885240</v>
      </c>
      <c r="E408" s="56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1">
        <v>4680115886094</v>
      </c>
      <c r="E412" s="56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1">
        <v>4607091389425</v>
      </c>
      <c r="E413" s="56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1">
        <v>4680115880771</v>
      </c>
      <c r="E414" s="56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1">
        <v>4607091389500</v>
      </c>
      <c r="E415" s="56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1">
        <v>4680115885110</v>
      </c>
      <c r="E420" s="56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1">
        <v>4680115885103</v>
      </c>
      <c r="E425" s="56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1">
        <v>4607091389067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1">
        <v>4680115885271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1">
        <v>4680115885226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1">
        <v>4607091383522</v>
      </c>
      <c r="E434" s="56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9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1">
        <v>4680115884502</v>
      </c>
      <c r="E435" s="56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1">
        <v>4607091389104</v>
      </c>
      <c r="E436" s="56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0</v>
      </c>
      <c r="Y436" s="548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1">
        <v>4680115886391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1">
        <v>4680115880603</v>
      </c>
      <c r="E438" s="56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1">
        <v>4607091389999</v>
      </c>
      <c r="E439" s="56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1">
        <v>4680115882782</v>
      </c>
      <c r="E440" s="56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1">
        <v>4680115885479</v>
      </c>
      <c r="E441" s="56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1">
        <v>4607091389982</v>
      </c>
      <c r="E442" s="56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0</v>
      </c>
      <c r="Y444" s="549">
        <f>IFERROR(SUM(Y431:Y442),"0")</f>
        <v>0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1">
        <v>4607091388930</v>
      </c>
      <c r="E446" s="56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0</v>
      </c>
      <c r="Y446" s="548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1">
        <v>4680115886407</v>
      </c>
      <c r="E447" s="56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1">
        <v>4680115880054</v>
      </c>
      <c r="E448" s="56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0</v>
      </c>
      <c r="Y449" s="549">
        <f>IFERROR(Y446/H446,"0")+IFERROR(Y447/H447,"0")+IFERROR(Y448/H448,"0")</f>
        <v>0</v>
      </c>
      <c r="Z449" s="549">
        <f>IFERROR(IF(Z446="",0,Z446),"0")+IFERROR(IF(Z447="",0,Z447),"0")+IFERROR(IF(Z448="",0,Z448),"0")</f>
        <v>0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0</v>
      </c>
      <c r="Y450" s="549">
        <f>IFERROR(SUM(Y446:Y448),"0")</f>
        <v>0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1">
        <v>4680115883116</v>
      </c>
      <c r="E452" s="56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1">
        <v>4680115883093</v>
      </c>
      <c r="E453" s="56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1">
        <v>4680115883109</v>
      </c>
      <c r="E454" s="56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1">
        <v>4680115882072</v>
      </c>
      <c r="E455" s="56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1">
        <v>4680115882102</v>
      </c>
      <c r="E456" s="56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1">
        <v>4680115882096</v>
      </c>
      <c r="E457" s="56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0</v>
      </c>
      <c r="Y458" s="549">
        <f>IFERROR(Y452/H452,"0")+IFERROR(Y453/H453,"0")+IFERROR(Y454/H454,"0")+IFERROR(Y455/H455,"0")+IFERROR(Y456/H456,"0")+IFERROR(Y457/H457,"0")</f>
        <v>0</v>
      </c>
      <c r="Z458" s="549">
        <f>IFERROR(IF(Z452="",0,Z452),"0")+IFERROR(IF(Z453="",0,Z453),"0")+IFERROR(IF(Z454="",0,Z454),"0")+IFERROR(IF(Z455="",0,Z455),"0")+IFERROR(IF(Z456="",0,Z456),"0")+IFERROR(IF(Z457="",0,Z457),"0")</f>
        <v>0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0</v>
      </c>
      <c r="Y459" s="549">
        <f>IFERROR(SUM(Y452:Y457),"0")</f>
        <v>0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1"/>
      <c r="AB460" s="541"/>
      <c r="AC460" s="541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1">
        <v>4607091383409</v>
      </c>
      <c r="E461" s="56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1">
        <v>4607091383416</v>
      </c>
      <c r="E462" s="56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1">
        <v>4680115883536</v>
      </c>
      <c r="E463" s="56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1"/>
      <c r="AB468" s="541"/>
      <c r="AC468" s="541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1">
        <v>4640242181011</v>
      </c>
      <c r="E469" s="56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1">
        <v>4640242180441</v>
      </c>
      <c r="E470" s="56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1">
        <v>4640242180564</v>
      </c>
      <c r="E471" s="56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1">
        <v>4640242181189</v>
      </c>
      <c r="E472" s="56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1"/>
      <c r="AB475" s="541"/>
      <c r="AC475" s="541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1">
        <v>4640242180519</v>
      </c>
      <c r="E476" s="56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1">
        <v>4640242180526</v>
      </c>
      <c r="E477" s="56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1">
        <v>4640242181363</v>
      </c>
      <c r="E478" s="56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1"/>
      <c r="AB481" s="541"/>
      <c r="AC481" s="541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1">
        <v>4640242180816</v>
      </c>
      <c r="E482" s="56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1">
        <v>4640242180595</v>
      </c>
      <c r="E483" s="56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1">
        <v>4640242180533</v>
      </c>
      <c r="E487" s="56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1"/>
      <c r="AB490" s="541"/>
      <c r="AC490" s="541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1">
        <v>4640242180120</v>
      </c>
      <c r="E491" s="56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1">
        <v>4640242180137</v>
      </c>
      <c r="E492" s="56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1"/>
      <c r="AB496" s="541"/>
      <c r="AC496" s="541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1">
        <v>4640242180090</v>
      </c>
      <c r="E497" s="56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7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5186.5400000000009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5186.5400000000009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5594.5680000000002</v>
      </c>
      <c r="Y501" s="549">
        <f>IFERROR(SUM(BN22:BN497),"0")</f>
        <v>5594.5680000000002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11</v>
      </c>
      <c r="Y502" s="38">
        <f>ROUNDUP(SUM(BP22:BP497),0)</f>
        <v>11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5869.5680000000002</v>
      </c>
      <c r="Y503" s="549">
        <f>GrossWeightTotalR+PalletQtyTotalR*25</f>
        <v>5869.5680000000002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1716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1716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12.48237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39" t="s">
        <v>651</v>
      </c>
      <c r="AA507" s="572" t="s">
        <v>715</v>
      </c>
      <c r="AB507" s="634"/>
      <c r="AC507" s="52"/>
      <c r="AF507" s="540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0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0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0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140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46">
        <f>IFERROR(Y87*1,"0")+IFERROR(Y88*1,"0")+IFERROR(Y89*1,"0")+IFERROR(Y93*1,"0")+IFERROR(Y94*1,"0")+IFERROR(Y95*1,"0")+IFERROR(Y96*1,"0")</f>
        <v>1014.3000000000001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1935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547.79999999999995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15.84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20.399999999999999</v>
      </c>
      <c r="S510" s="46">
        <f>IFERROR(Y335*1,"0")+IFERROR(Y336*1,"0")+IFERROR(Y337*1,"0")</f>
        <v>1243.2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270</v>
      </c>
      <c r="U510" s="46">
        <f>IFERROR(Y368*1,"0")+IFERROR(Y369*1,"0")+IFERROR(Y370*1,"0")+IFERROR(Y374*1,"0")+IFERROR(Y378*1,"0")+IFERROR(Y379*1,"0")+IFERROR(Y383*1,"0")</f>
        <v>0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D22:E22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A64:O65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479:V479"/>
    <mergeCell ref="P336:T336"/>
    <mergeCell ref="P474:V474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A466:Z466"/>
    <mergeCell ref="P188:T188"/>
    <mergeCell ref="A182:Z182"/>
    <mergeCell ref="A296:Z296"/>
    <mergeCell ref="A467:Z467"/>
    <mergeCell ref="P123:V123"/>
    <mergeCell ref="R508:R509"/>
    <mergeCell ref="P421:V421"/>
    <mergeCell ref="T508:T509"/>
    <mergeCell ref="P240:V240"/>
    <mergeCell ref="D434:E434"/>
    <mergeCell ref="D225:E225"/>
    <mergeCell ref="A399:O400"/>
    <mergeCell ref="D461:E461"/>
    <mergeCell ref="D200:E200"/>
    <mergeCell ref="A273:Z273"/>
    <mergeCell ref="P359:T359"/>
    <mergeCell ref="D436:E436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D222:E222"/>
    <mergeCell ref="A231:O232"/>
    <mergeCell ref="P35:T35"/>
    <mergeCell ref="G17:G18"/>
    <mergeCell ref="P61:T61"/>
    <mergeCell ref="A105:O106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H17:H18"/>
    <mergeCell ref="A486:Z486"/>
    <mergeCell ref="P261:T261"/>
    <mergeCell ref="P161:T161"/>
    <mergeCell ref="D204:E204"/>
    <mergeCell ref="P217:T217"/>
    <mergeCell ref="D198:E198"/>
    <mergeCell ref="D269:E269"/>
    <mergeCell ref="D440:E440"/>
    <mergeCell ref="A157:O15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404:V404"/>
    <mergeCell ref="P156:T156"/>
    <mergeCell ref="P105:V105"/>
    <mergeCell ref="P170:V170"/>
    <mergeCell ref="A141:Z141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D43:E43"/>
    <mergeCell ref="P84:V84"/>
    <mergeCell ref="D137:E137"/>
    <mergeCell ref="P216:T216"/>
    <mergeCell ref="P385:V385"/>
    <mergeCell ref="A406:Z406"/>
    <mergeCell ref="P124:V124"/>
    <mergeCell ref="P360:V360"/>
    <mergeCell ref="D74:E74"/>
    <mergeCell ref="P87:T87"/>
    <mergeCell ref="P151:V151"/>
    <mergeCell ref="D68:E68"/>
    <mergeCell ref="A203:Z203"/>
    <mergeCell ref="D335:E335"/>
    <mergeCell ref="A375:O376"/>
    <mergeCell ref="P245:T245"/>
    <mergeCell ref="D188:E188"/>
    <mergeCell ref="P224:T224"/>
    <mergeCell ref="A285:O286"/>
    <mergeCell ref="P322:T322"/>
    <mergeCell ref="D132:E132"/>
    <mergeCell ref="P89:T89"/>
    <mergeCell ref="P211:T211"/>
    <mergeCell ref="P260:T260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F508:F509"/>
    <mergeCell ref="H508:H509"/>
    <mergeCell ref="P508:P509"/>
    <mergeCell ref="D160:E160"/>
    <mergeCell ref="P201:V201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A488:O489"/>
    <mergeCell ref="P289:T289"/>
    <mergeCell ref="D403:E403"/>
    <mergeCell ref="V508:V509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A429:Z429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73:T73"/>
    <mergeCell ref="P244:T24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2025-09-24T07:34:02Z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