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31A779EA-BAD8-4AA7-8B69-DC651327E6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Z32" i="1" s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Z37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Z443" i="1" s="1"/>
  <c r="BP470" i="1"/>
  <c r="BN470" i="1"/>
  <c r="Z470" i="1"/>
  <c r="Z473" i="1" s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79" i="1" l="1"/>
  <c r="Z350" i="1"/>
  <c r="Z325" i="1"/>
  <c r="Z264" i="1"/>
  <c r="Z78" i="1"/>
  <c r="Z64" i="1"/>
  <c r="Y502" i="1"/>
  <c r="Z111" i="1"/>
  <c r="Z70" i="1"/>
  <c r="Z505" i="1" s="1"/>
  <c r="Y500" i="1"/>
  <c r="Z231" i="1"/>
  <c r="Z458" i="1"/>
  <c r="Z399" i="1"/>
  <c r="Z256" i="1"/>
  <c r="Z213" i="1"/>
  <c r="Y504" i="1"/>
  <c r="Y501" i="1"/>
  <c r="Y503" i="1" s="1"/>
  <c r="Z338" i="1"/>
</calcChain>
</file>

<file path=xl/sharedStrings.xml><?xml version="1.0" encoding="utf-8"?>
<sst xmlns="http://schemas.openxmlformats.org/spreadsheetml/2006/main" count="2183" uniqueCount="787">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</sst>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90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2" t="s">
        <v>0</v>
      </c>
      <c r="E1" s="578"/>
      <c r="F1" s="578"/>
      <c r="G1" s="12" t="s">
        <v>1</v>
      </c>
      <c r="H1" s="622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45921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4" customFormat="1" ht="24" customHeight="1" x14ac:dyDescent="0.2">
      <c r="A6" s="665" t="s">
        <v>13</v>
      </c>
      <c r="B6" s="591"/>
      <c r="C6" s="59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Воскресенье</v>
      </c>
      <c r="R6" s="562"/>
      <c r="T6" s="713" t="s">
        <v>16</v>
      </c>
      <c r="U6" s="694"/>
      <c r="V6" s="765" t="s">
        <v>17</v>
      </c>
      <c r="W6" s="600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4" customFormat="1" ht="25.5" customHeight="1" x14ac:dyDescent="0.2">
      <c r="A8" s="874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0.375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4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0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45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0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4" t="str">
        <f>IFERROR(VLOOKUP($D$10,Proxy,2,FALSE),"")</f>
        <v/>
      </c>
      <c r="I10" s="559"/>
      <c r="J10" s="559"/>
      <c r="K10" s="559"/>
      <c r="L10" s="559"/>
      <c r="M10" s="559"/>
      <c r="N10" s="543"/>
      <c r="P10" s="26" t="s">
        <v>21</v>
      </c>
      <c r="Q10" s="714"/>
      <c r="R10" s="715"/>
      <c r="U10" s="24" t="s">
        <v>22</v>
      </c>
      <c r="V10" s="599" t="s">
        <v>23</v>
      </c>
      <c r="W10" s="600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99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8"/>
      <c r="W12" s="559"/>
      <c r="AB12" s="51"/>
      <c r="AC12" s="51"/>
      <c r="AD12" s="51"/>
      <c r="AE12" s="51"/>
    </row>
    <row r="13" spans="1:32" s="544" customFormat="1" ht="23.25" customHeight="1" x14ac:dyDescent="0.2">
      <c r="A13" s="699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99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6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1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1">
        <v>4680115886230</v>
      </c>
      <c r="E28" s="56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1">
        <v>4680115886247</v>
      </c>
      <c r="E29" s="56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1">
        <v>4680115885905</v>
      </c>
      <c r="E30" s="56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1">
        <v>4607091388244</v>
      </c>
      <c r="E31" s="56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1">
        <v>4607091388503</v>
      </c>
      <c r="E35" s="56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1">
        <v>4607091385670</v>
      </c>
      <c r="E41" s="56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1">
        <v>4607091385687</v>
      </c>
      <c r="E42" s="56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320</v>
      </c>
      <c r="Y42" s="54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1">
        <v>4680115882539</v>
      </c>
      <c r="E43" s="56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80</v>
      </c>
      <c r="Y44" s="549">
        <f>IFERROR(Y41/H41,"0")+IFERROR(Y42/H42,"0")+IFERROR(Y43/H43,"0")</f>
        <v>80</v>
      </c>
      <c r="Z44" s="549">
        <f>IFERROR(IF(Z41="",0,Z41),"0")+IFERROR(IF(Z42="",0,Z42),"0")+IFERROR(IF(Z43="",0,Z43),"0")</f>
        <v>0.72160000000000002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320</v>
      </c>
      <c r="Y45" s="549">
        <f>IFERROR(SUM(Y41:Y43),"0")</f>
        <v>320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1">
        <v>4680115884915</v>
      </c>
      <c r="E47" s="56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1">
        <v>4680115885882</v>
      </c>
      <c r="E52" s="56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1">
        <v>4680115881426</v>
      </c>
      <c r="E53" s="56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300</v>
      </c>
      <c r="Y53" s="54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1">
        <v>4680115880283</v>
      </c>
      <c r="E54" s="56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1">
        <v>4680115881525</v>
      </c>
      <c r="E55" s="56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1">
        <v>4680115885899</v>
      </c>
      <c r="E56" s="56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1">
        <v>4680115881419</v>
      </c>
      <c r="E57" s="56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360</v>
      </c>
      <c r="Y57" s="548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107.77777777777777</v>
      </c>
      <c r="Y58" s="549">
        <f>IFERROR(Y52/H52,"0")+IFERROR(Y53/H53,"0")+IFERROR(Y54/H54,"0")+IFERROR(Y55/H55,"0")+IFERROR(Y56/H56,"0")+IFERROR(Y57/H57,"0")</f>
        <v>108</v>
      </c>
      <c r="Z58" s="549">
        <f>IFERROR(IF(Z52="",0,Z52),"0")+IFERROR(IF(Z53="",0,Z53),"0")+IFERROR(IF(Z54="",0,Z54),"0")+IFERROR(IF(Z55="",0,Z55),"0")+IFERROR(IF(Z56="",0,Z56),"0")+IFERROR(IF(Z57="",0,Z57),"0")</f>
        <v>1.2530399999999999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660</v>
      </c>
      <c r="Y59" s="549">
        <f>IFERROR(SUM(Y52:Y57),"0")</f>
        <v>662.40000000000009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1">
        <v>4680115881440</v>
      </c>
      <c r="E61" s="56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250</v>
      </c>
      <c r="Y61" s="54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1">
        <v>4680115885950</v>
      </c>
      <c r="E62" s="56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1">
        <v>4680115881433</v>
      </c>
      <c r="E63" s="56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180</v>
      </c>
      <c r="Y63" s="548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89.81481481481481</v>
      </c>
      <c r="Y64" s="549">
        <f>IFERROR(Y61/H61,"0")+IFERROR(Y62/H62,"0")+IFERROR(Y63/H63,"0")</f>
        <v>91</v>
      </c>
      <c r="Z64" s="549">
        <f>IFERROR(IF(Z61="",0,Z61),"0")+IFERROR(IF(Z62="",0,Z62),"0")+IFERROR(IF(Z63="",0,Z63),"0")</f>
        <v>0.89169000000000009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430</v>
      </c>
      <c r="Y65" s="549">
        <f>IFERROR(SUM(Y61:Y63),"0")</f>
        <v>440.1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1">
        <v>4680115885073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1">
        <v>4680115885059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1">
        <v>4680115885097</v>
      </c>
      <c r="E69" s="56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1">
        <v>4680115881891</v>
      </c>
      <c r="E73" s="56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1">
        <v>4680115885769</v>
      </c>
      <c r="E74" s="56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1">
        <v>4680115884311</v>
      </c>
      <c r="E75" s="56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1">
        <v>4680115885929</v>
      </c>
      <c r="E76" s="56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1">
        <v>4680115884403</v>
      </c>
      <c r="E77" s="56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1">
        <v>4680115881532</v>
      </c>
      <c r="E81" s="56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40</v>
      </c>
      <c r="Y81" s="548">
        <f>IFERROR(IF(X81="",0,CEILING((X81/$H81),1)*$H81),"")</f>
        <v>46.8</v>
      </c>
      <c r="Z81" s="36">
        <f>IFERROR(IF(Y81=0,"",ROUNDUP(Y81/H81,0)*0.01898),"")</f>
        <v>0.11388000000000001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42.230769230769226</v>
      </c>
      <c r="BN81" s="64">
        <f>IFERROR(Y81*I81/H81,"0")</f>
        <v>49.41</v>
      </c>
      <c r="BO81" s="64">
        <f>IFERROR(1/J81*(X81/H81),"0")</f>
        <v>8.0128205128205135E-2</v>
      </c>
      <c r="BP81" s="64">
        <f>IFERROR(1/J81*(Y81/H81),"0")</f>
        <v>9.375E-2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1">
        <v>4680115881464</v>
      </c>
      <c r="E82" s="56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5.1282051282051286</v>
      </c>
      <c r="Y83" s="549">
        <f>IFERROR(Y81/H81,"0")+IFERROR(Y82/H82,"0")</f>
        <v>6</v>
      </c>
      <c r="Z83" s="549">
        <f>IFERROR(IF(Z81="",0,Z81),"0")+IFERROR(IF(Z82="",0,Z82),"0")</f>
        <v>0.11388000000000001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40</v>
      </c>
      <c r="Y84" s="549">
        <f>IFERROR(SUM(Y81:Y82),"0")</f>
        <v>46.8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1">
        <v>4680115881327</v>
      </c>
      <c r="E87" s="56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400</v>
      </c>
      <c r="Y87" s="548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1">
        <v>4680115881518</v>
      </c>
      <c r="E88" s="56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1">
        <v>4680115881303</v>
      </c>
      <c r="E89" s="56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270</v>
      </c>
      <c r="Y89" s="548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97.037037037037038</v>
      </c>
      <c r="Y90" s="549">
        <f>IFERROR(Y87/H87,"0")+IFERROR(Y88/H88,"0")+IFERROR(Y89/H89,"0")</f>
        <v>98</v>
      </c>
      <c r="Z90" s="549">
        <f>IFERROR(IF(Z87="",0,Z87),"0")+IFERROR(IF(Z88="",0,Z88),"0")+IFERROR(IF(Z89="",0,Z89),"0")</f>
        <v>1.26244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670</v>
      </c>
      <c r="Y91" s="549">
        <f>IFERROR(SUM(Y87:Y89),"0")</f>
        <v>680.40000000000009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1">
        <v>4607091386967</v>
      </c>
      <c r="E93" s="56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86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140</v>
      </c>
      <c r="Y93" s="548">
        <f>IFERROR(IF(X93="",0,CEILING((X93/$H93),1)*$H93),"")</f>
        <v>145.79999999999998</v>
      </c>
      <c r="Z93" s="36">
        <f>IFERROR(IF(Y93=0,"",ROUNDUP(Y93/H93,0)*0.01898),"")</f>
        <v>0.34164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148.97037037037035</v>
      </c>
      <c r="BN93" s="64">
        <f>IFERROR(Y93*I93/H93,"0")</f>
        <v>155.142</v>
      </c>
      <c r="BO93" s="64">
        <f>IFERROR(1/J93*(X93/H93),"0")</f>
        <v>0.27006172839506176</v>
      </c>
      <c r="BP93" s="64">
        <f>IFERROR(1/J93*(Y93/H93),"0")</f>
        <v>0.28125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1">
        <v>4680115884953</v>
      </c>
      <c r="E94" s="56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1">
        <v>4607091385731</v>
      </c>
      <c r="E95" s="56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360</v>
      </c>
      <c r="Y95" s="548">
        <f>IFERROR(IF(X95="",0,CEILING((X95/$H95),1)*$H95),"")</f>
        <v>361.8</v>
      </c>
      <c r="Z95" s="36">
        <f>IFERROR(IF(Y95=0,"",ROUNDUP(Y95/H95,0)*0.00651),"")</f>
        <v>0.87234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393.59999999999997</v>
      </c>
      <c r="BN95" s="64">
        <f>IFERROR(Y95*I95/H95,"0")</f>
        <v>395.56799999999998</v>
      </c>
      <c r="BO95" s="64">
        <f>IFERROR(1/J95*(X95/H95),"0")</f>
        <v>0.73260073260073255</v>
      </c>
      <c r="BP95" s="64">
        <f>IFERROR(1/J95*(Y95/H95),"0")</f>
        <v>0.73626373626373631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1">
        <v>4680115880894</v>
      </c>
      <c r="E96" s="56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150.61728395061726</v>
      </c>
      <c r="Y97" s="549">
        <f>IFERROR(Y93/H93,"0")+IFERROR(Y94/H94,"0")+IFERROR(Y95/H95,"0")+IFERROR(Y96/H96,"0")</f>
        <v>152</v>
      </c>
      <c r="Z97" s="549">
        <f>IFERROR(IF(Z93="",0,Z93),"0")+IFERROR(IF(Z94="",0,Z94),"0")+IFERROR(IF(Z95="",0,Z95),"0")+IFERROR(IF(Z96="",0,Z96),"0")</f>
        <v>1.2139800000000001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500</v>
      </c>
      <c r="Y98" s="549">
        <f>IFERROR(SUM(Y93:Y96),"0")</f>
        <v>507.6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1">
        <v>4680115882133</v>
      </c>
      <c r="E101" s="56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250</v>
      </c>
      <c r="Y101" s="548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1">
        <v>4680115880269</v>
      </c>
      <c r="E102" s="56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1">
        <v>4680115880429</v>
      </c>
      <c r="E103" s="56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495</v>
      </c>
      <c r="Y103" s="548">
        <f>IFERROR(IF(X103="",0,CEILING((X103/$H103),1)*$H103),"")</f>
        <v>495</v>
      </c>
      <c r="Z103" s="36">
        <f>IFERROR(IF(Y103=0,"",ROUNDUP(Y103/H103,0)*0.00902),"")</f>
        <v>0.99219999999999997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518.09999999999991</v>
      </c>
      <c r="BN103" s="64">
        <f>IFERROR(Y103*I103/H103,"0")</f>
        <v>518.09999999999991</v>
      </c>
      <c r="BO103" s="64">
        <f>IFERROR(1/J103*(X103/H103),"0")</f>
        <v>0.83333333333333337</v>
      </c>
      <c r="BP103" s="64">
        <f>IFERROR(1/J103*(Y103/H103),"0")</f>
        <v>0.83333333333333337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1">
        <v>4680115881457</v>
      </c>
      <c r="E104" s="56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133.14814814814815</v>
      </c>
      <c r="Y105" s="549">
        <f>IFERROR(Y101/H101,"0")+IFERROR(Y102/H102,"0")+IFERROR(Y103/H103,"0")+IFERROR(Y104/H104,"0")</f>
        <v>134</v>
      </c>
      <c r="Z105" s="549">
        <f>IFERROR(IF(Z101="",0,Z101),"0")+IFERROR(IF(Z102="",0,Z102),"0")+IFERROR(IF(Z103="",0,Z103),"0")+IFERROR(IF(Z104="",0,Z104),"0")</f>
        <v>1.4477199999999999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745</v>
      </c>
      <c r="Y106" s="549">
        <f>IFERROR(SUM(Y101:Y104),"0")</f>
        <v>754.2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1">
        <v>4680115881488</v>
      </c>
      <c r="E108" s="56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1">
        <v>4680115882775</v>
      </c>
      <c r="E109" s="56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1">
        <v>4680115880658</v>
      </c>
      <c r="E110" s="56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1">
        <v>4607091385168</v>
      </c>
      <c r="E114" s="56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700</v>
      </c>
      <c r="Y114" s="548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1">
        <v>4607091383256</v>
      </c>
      <c r="E115" s="56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1">
        <v>4607091385748</v>
      </c>
      <c r="E116" s="56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495</v>
      </c>
      <c r="Y116" s="548">
        <f>IFERROR(IF(X116="",0,CEILING((X116/$H116),1)*$H116),"")</f>
        <v>496.8</v>
      </c>
      <c r="Z116" s="36">
        <f>IFERROR(IF(Y116=0,"",ROUNDUP(Y116/H116,0)*0.00651),"")</f>
        <v>1.19784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541.19999999999993</v>
      </c>
      <c r="BN116" s="64">
        <f>IFERROR(Y116*I116/H116,"0")</f>
        <v>543.16800000000001</v>
      </c>
      <c r="BO116" s="64">
        <f>IFERROR(1/J116*(X116/H116),"0")</f>
        <v>1.0073260073260073</v>
      </c>
      <c r="BP116" s="64">
        <f>IFERROR(1/J116*(Y116/H116),"0")</f>
        <v>1.0109890109890112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1">
        <v>4680115884533</v>
      </c>
      <c r="E117" s="56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24</v>
      </c>
      <c r="Y117" s="548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283.08641975308637</v>
      </c>
      <c r="Y118" s="549">
        <f>IFERROR(Y114/H114,"0")+IFERROR(Y115/H115,"0")+IFERROR(Y116/H116,"0")+IFERROR(Y117/H117,"0")</f>
        <v>285</v>
      </c>
      <c r="Z118" s="549">
        <f>IFERROR(IF(Z114="",0,Z114),"0")+IFERROR(IF(Z115="",0,Z115),"0")+IFERROR(IF(Z116="",0,Z116),"0")+IFERROR(IF(Z117="",0,Z117),"0")</f>
        <v>2.9402400000000002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1219</v>
      </c>
      <c r="Y119" s="549">
        <f>IFERROR(SUM(Y114:Y117),"0")</f>
        <v>1226.7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1">
        <v>4680115882652</v>
      </c>
      <c r="E121" s="56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1">
        <v>4680115880238</v>
      </c>
      <c r="E122" s="56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66</v>
      </c>
      <c r="Y122" s="548">
        <f>IFERROR(IF(X122="",0,CEILING((X122/$H122),1)*$H122),"")</f>
        <v>67.319999999999993</v>
      </c>
      <c r="Z122" s="36">
        <f>IFERROR(IF(Y122=0,"",ROUNDUP(Y122/H122,0)*0.00651),"")</f>
        <v>0.22134000000000001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74.599999999999994</v>
      </c>
      <c r="BN122" s="64">
        <f>IFERROR(Y122*I122/H122,"0")</f>
        <v>76.091999999999985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33.333333333333336</v>
      </c>
      <c r="Y123" s="549">
        <f>IFERROR(Y121/H121,"0")+IFERROR(Y122/H122,"0")</f>
        <v>34</v>
      </c>
      <c r="Z123" s="549">
        <f>IFERROR(IF(Z121="",0,Z121),"0")+IFERROR(IF(Z122="",0,Z122),"0")</f>
        <v>0.22134000000000001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66</v>
      </c>
      <c r="Y124" s="549">
        <f>IFERROR(SUM(Y121:Y122),"0")</f>
        <v>67.319999999999993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1"/>
      <c r="AB126" s="541"/>
      <c r="AC126" s="541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1">
        <v>4680115882577</v>
      </c>
      <c r="E127" s="56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1">
        <v>4680115882577</v>
      </c>
      <c r="E128" s="56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64</v>
      </c>
      <c r="Y128" s="548">
        <f>IFERROR(IF(X128="",0,CEILING((X128/$H128),1)*$H128),"")</f>
        <v>64</v>
      </c>
      <c r="Z128" s="36">
        <f>IFERROR(IF(Y128=0,"",ROUNDUP(Y128/H128,0)*0.00651),"")</f>
        <v>0.13020000000000001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67.599999999999994</v>
      </c>
      <c r="BN128" s="64">
        <f>IFERROR(Y128*I128/H128,"0")</f>
        <v>67.599999999999994</v>
      </c>
      <c r="BO128" s="64">
        <f>IFERROR(1/J128*(X128/H128),"0")</f>
        <v>0.1098901098901099</v>
      </c>
      <c r="BP128" s="64">
        <f>IFERROR(1/J128*(Y128/H128),"0")</f>
        <v>0.1098901098901099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20</v>
      </c>
      <c r="Y129" s="549">
        <f>IFERROR(Y127/H127,"0")+IFERROR(Y128/H128,"0")</f>
        <v>20</v>
      </c>
      <c r="Z129" s="549">
        <f>IFERROR(IF(Z127="",0,Z127),"0")+IFERROR(IF(Z128="",0,Z128),"0")</f>
        <v>0.13020000000000001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64</v>
      </c>
      <c r="Y130" s="549">
        <f>IFERROR(SUM(Y127:Y128),"0")</f>
        <v>64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1">
        <v>4680115883444</v>
      </c>
      <c r="E132" s="56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35</v>
      </c>
      <c r="Y132" s="54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1">
        <v>4680115883444</v>
      </c>
      <c r="E133" s="56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12.5</v>
      </c>
      <c r="Y134" s="549">
        <f>IFERROR(Y132/H132,"0")+IFERROR(Y133/H133,"0")</f>
        <v>13</v>
      </c>
      <c r="Z134" s="549">
        <f>IFERROR(IF(Z132="",0,Z132),"0")+IFERROR(IF(Z133="",0,Z133),"0")</f>
        <v>8.4629999999999997E-2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35</v>
      </c>
      <c r="Y135" s="549">
        <f>IFERROR(SUM(Y132:Y133),"0")</f>
        <v>36.4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1"/>
      <c r="AB136" s="541"/>
      <c r="AC136" s="541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1">
        <v>4680115882584</v>
      </c>
      <c r="E137" s="56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1">
        <v>4680115882584</v>
      </c>
      <c r="E138" s="56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72.600000000000009</v>
      </c>
      <c r="Y138" s="548">
        <f>IFERROR(IF(X138="",0,CEILING((X138/$H138),1)*$H138),"")</f>
        <v>73.92</v>
      </c>
      <c r="Z138" s="36">
        <f>IFERROR(IF(Y138=0,"",ROUNDUP(Y138/H138,0)*0.00651),"")</f>
        <v>0.18228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79.970000000000013</v>
      </c>
      <c r="BN138" s="64">
        <f>IFERROR(Y138*I138/H138,"0")</f>
        <v>81.423999999999992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27.500000000000004</v>
      </c>
      <c r="Y139" s="549">
        <f>IFERROR(Y137/H137,"0")+IFERROR(Y138/H138,"0")</f>
        <v>28</v>
      </c>
      <c r="Z139" s="549">
        <f>IFERROR(IF(Z137="",0,Z137),"0")+IFERROR(IF(Z138="",0,Z138),"0")</f>
        <v>0.18228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72.600000000000009</v>
      </c>
      <c r="Y140" s="549">
        <f>IFERROR(SUM(Y137:Y138),"0")</f>
        <v>73.92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1"/>
      <c r="AB142" s="541"/>
      <c r="AC142" s="541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1">
        <v>4607091384604</v>
      </c>
      <c r="E143" s="56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1">
        <v>4680115886810</v>
      </c>
      <c r="E144" s="56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6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1"/>
      <c r="AB147" s="541"/>
      <c r="AC147" s="541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1">
        <v>4607091387667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1">
        <v>4607091387636</v>
      </c>
      <c r="E149" s="56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1">
        <v>4607091382426</v>
      </c>
      <c r="E150" s="56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1"/>
      <c r="AB155" s="541"/>
      <c r="AC155" s="541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1">
        <v>4680115886223</v>
      </c>
      <c r="E156" s="56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1">
        <v>4680115880993</v>
      </c>
      <c r="E160" s="56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70</v>
      </c>
      <c r="Y160" s="548">
        <f t="shared" ref="Y160:Y168" si="11">IFERROR(IF(X160="",0,CEILING((X160/$H160),1)*$H160),"")</f>
        <v>71.400000000000006</v>
      </c>
      <c r="Z160" s="36">
        <f>IFERROR(IF(Y160=0,"",ROUNDUP(Y160/H160,0)*0.00902),"")</f>
        <v>0.15334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74.499999999999986</v>
      </c>
      <c r="BN160" s="64">
        <f t="shared" ref="BN160:BN168" si="13">IFERROR(Y160*I160/H160,"0")</f>
        <v>75.989999999999995</v>
      </c>
      <c r="BO160" s="64">
        <f t="shared" ref="BO160:BO168" si="14">IFERROR(1/J160*(X160/H160),"0")</f>
        <v>0.12626262626262624</v>
      </c>
      <c r="BP160" s="64">
        <f t="shared" ref="BP160:BP168" si="15">IFERROR(1/J160*(Y160/H160),"0")</f>
        <v>0.12878787878787878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1">
        <v>4680115881761</v>
      </c>
      <c r="E161" s="56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30</v>
      </c>
      <c r="Y161" s="548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1">
        <v>4680115881563</v>
      </c>
      <c r="E162" s="56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140</v>
      </c>
      <c r="Y162" s="548">
        <f t="shared" si="11"/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147</v>
      </c>
      <c r="BN162" s="64">
        <f t="shared" si="13"/>
        <v>149.94</v>
      </c>
      <c r="BO162" s="64">
        <f t="shared" si="14"/>
        <v>0.25252525252525249</v>
      </c>
      <c r="BP162" s="64">
        <f t="shared" si="15"/>
        <v>0.25757575757575757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1">
        <v>4680115880986</v>
      </c>
      <c r="E163" s="56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84</v>
      </c>
      <c r="Y163" s="548">
        <f t="shared" si="11"/>
        <v>84</v>
      </c>
      <c r="Z163" s="36">
        <f>IFERROR(IF(Y163=0,"",ROUNDUP(Y163/H163,0)*0.00502),"")</f>
        <v>0.20080000000000001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89.199999999999989</v>
      </c>
      <c r="BN163" s="64">
        <f t="shared" si="13"/>
        <v>89.199999999999989</v>
      </c>
      <c r="BO163" s="64">
        <f t="shared" si="14"/>
        <v>0.17094017094017094</v>
      </c>
      <c r="BP163" s="64">
        <f t="shared" si="15"/>
        <v>0.17094017094017094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1">
        <v>4680115881785</v>
      </c>
      <c r="E164" s="56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98</v>
      </c>
      <c r="Y164" s="548">
        <f t="shared" si="11"/>
        <v>98.7</v>
      </c>
      <c r="Z164" s="36">
        <f>IFERROR(IF(Y164=0,"",ROUNDUP(Y164/H164,0)*0.00502),"")</f>
        <v>0.23594000000000001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104.06666666666666</v>
      </c>
      <c r="BN164" s="64">
        <f t="shared" si="13"/>
        <v>104.80999999999999</v>
      </c>
      <c r="BO164" s="64">
        <f t="shared" si="14"/>
        <v>0.19943019943019943</v>
      </c>
      <c r="BP164" s="64">
        <f t="shared" si="15"/>
        <v>0.20085470085470086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1">
        <v>4680115886537</v>
      </c>
      <c r="E165" s="56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1">
        <v>4680115881679</v>
      </c>
      <c r="E166" s="56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122.5</v>
      </c>
      <c r="Y166" s="548">
        <f t="shared" si="11"/>
        <v>123.9</v>
      </c>
      <c r="Z166" s="36">
        <f>IFERROR(IF(Y166=0,"",ROUNDUP(Y166/H166,0)*0.00502),"")</f>
        <v>0.29618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128.33333333333331</v>
      </c>
      <c r="BN166" s="64">
        <f t="shared" si="13"/>
        <v>129.80000000000001</v>
      </c>
      <c r="BO166" s="64">
        <f t="shared" si="14"/>
        <v>0.2492877492877493</v>
      </c>
      <c r="BP166" s="64">
        <f t="shared" si="15"/>
        <v>0.25213675213675218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1">
        <v>4680115880191</v>
      </c>
      <c r="E167" s="56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1">
        <v>4680115883963</v>
      </c>
      <c r="E168" s="56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202.14285714285711</v>
      </c>
      <c r="Y169" s="549">
        <f>IFERROR(Y160/H160,"0")+IFERROR(Y161/H161,"0")+IFERROR(Y162/H162,"0")+IFERROR(Y163/H163,"0")+IFERROR(Y164/H164,"0")+IFERROR(Y165/H165,"0")+IFERROR(Y166/H166,"0")+IFERROR(Y167/H167,"0")+IFERROR(Y168/H168,"0")</f>
        <v>205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1.2650999999999999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544.5</v>
      </c>
      <c r="Y170" s="549">
        <f>IFERROR(SUM(Y160:Y168),"0")</f>
        <v>554.4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1"/>
      <c r="AB171" s="541"/>
      <c r="AC171" s="541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1">
        <v>4680115886780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1">
        <v>4680115886742</v>
      </c>
      <c r="E173" s="56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3.5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4.0277777777777777</v>
      </c>
      <c r="BN173" s="64">
        <f>IFERROR(Y173*I173/H173,"0")</f>
        <v>4.3499999999999996</v>
      </c>
      <c r="BO173" s="64">
        <f>IFERROR(1/J173*(X173/H173),"0")</f>
        <v>1.2860082304526748E-2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1">
        <v>4680115886766</v>
      </c>
      <c r="E174" s="56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17.5</v>
      </c>
      <c r="Y174" s="548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16.666666666666668</v>
      </c>
      <c r="Y175" s="549">
        <f>IFERROR(Y172/H172,"0")+IFERROR(Y173/H173,"0")+IFERROR(Y174/H174,"0")</f>
        <v>17</v>
      </c>
      <c r="Z175" s="549">
        <f>IFERROR(IF(Z172="",0,Z172),"0")+IFERROR(IF(Z173="",0,Z173),"0")+IFERROR(IF(Z174="",0,Z174),"0")</f>
        <v>0.1003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21</v>
      </c>
      <c r="Y176" s="549">
        <f>IFERROR(SUM(Y172:Y174),"0")</f>
        <v>21.42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1">
        <v>4680115886797</v>
      </c>
      <c r="E178" s="56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3.5</v>
      </c>
      <c r="Y178" s="548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2.7777777777777777</v>
      </c>
      <c r="Y179" s="549">
        <f>IFERROR(Y178/H178,"0")</f>
        <v>3</v>
      </c>
      <c r="Z179" s="549">
        <f>IFERROR(IF(Z178="",0,Z178),"0")</f>
        <v>1.77E-2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3.5</v>
      </c>
      <c r="Y180" s="549">
        <f>IFERROR(SUM(Y178:Y178),"0")</f>
        <v>3.7800000000000002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1"/>
      <c r="AB182" s="541"/>
      <c r="AC182" s="541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1">
        <v>4680115881402</v>
      </c>
      <c r="E183" s="56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1">
        <v>4680115881396</v>
      </c>
      <c r="E184" s="56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1"/>
      <c r="AB187" s="541"/>
      <c r="AC187" s="541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1">
        <v>4680115882935</v>
      </c>
      <c r="E188" s="56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1">
        <v>4680115880764</v>
      </c>
      <c r="E189" s="56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1">
        <v>4680115882683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110</v>
      </c>
      <c r="Y193" s="548">
        <f t="shared" ref="Y193:Y200" si="16">IFERROR(IF(X193="",0,CEILING((X193/$H193),1)*$H193),"")</f>
        <v>113.4</v>
      </c>
      <c r="Z193" s="36">
        <f>IFERROR(IF(Y193=0,"",ROUNDUP(Y193/H193,0)*0.00902),"")</f>
        <v>0.18942000000000001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114.27777777777777</v>
      </c>
      <c r="BN193" s="64">
        <f t="shared" ref="BN193:BN200" si="18">IFERROR(Y193*I193/H193,"0")</f>
        <v>117.81</v>
      </c>
      <c r="BO193" s="64">
        <f t="shared" ref="BO193:BO200" si="19">IFERROR(1/J193*(X193/H193),"0")</f>
        <v>0.15432098765432098</v>
      </c>
      <c r="BP193" s="64">
        <f t="shared" ref="BP193:BP200" si="20">IFERROR(1/J193*(Y193/H193),"0")</f>
        <v>0.15909090909090909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1">
        <v>4680115882690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50</v>
      </c>
      <c r="Y194" s="548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1">
        <v>4680115882669</v>
      </c>
      <c r="E195" s="56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550</v>
      </c>
      <c r="Y195" s="548">
        <f t="shared" si="16"/>
        <v>550.80000000000007</v>
      </c>
      <c r="Z195" s="36">
        <f>IFERROR(IF(Y195=0,"",ROUNDUP(Y195/H195,0)*0.00902),"")</f>
        <v>0.92003999999999997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571.3888888888888</v>
      </c>
      <c r="BN195" s="64">
        <f t="shared" si="18"/>
        <v>572.22000000000014</v>
      </c>
      <c r="BO195" s="64">
        <f t="shared" si="19"/>
        <v>0.77160493827160492</v>
      </c>
      <c r="BP195" s="64">
        <f t="shared" si="20"/>
        <v>0.77272727272727271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1">
        <v>4680115882676</v>
      </c>
      <c r="E196" s="56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1">
        <v>4680115884014</v>
      </c>
      <c r="E197" s="56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84</v>
      </c>
      <c r="Y197" s="548">
        <f t="shared" si="16"/>
        <v>84.600000000000009</v>
      </c>
      <c r="Z197" s="36">
        <f>IFERROR(IF(Y197=0,"",ROUNDUP(Y197/H197,0)*0.00502),"")</f>
        <v>0.23594000000000001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90.066666666666663</v>
      </c>
      <c r="BN197" s="64">
        <f t="shared" si="18"/>
        <v>90.710000000000008</v>
      </c>
      <c r="BO197" s="64">
        <f t="shared" si="19"/>
        <v>0.19943019943019943</v>
      </c>
      <c r="BP197" s="64">
        <f t="shared" si="20"/>
        <v>0.20085470085470092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1">
        <v>4680115884007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42</v>
      </c>
      <c r="Y198" s="548">
        <f t="shared" si="16"/>
        <v>43.2</v>
      </c>
      <c r="Z198" s="36">
        <f>IFERROR(IF(Y198=0,"",ROUNDUP(Y198/H198,0)*0.00502),"")</f>
        <v>0.12048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44.333333333333329</v>
      </c>
      <c r="BN198" s="64">
        <f t="shared" si="18"/>
        <v>45.6</v>
      </c>
      <c r="BO198" s="64">
        <f t="shared" si="19"/>
        <v>9.9715099715099717E-2</v>
      </c>
      <c r="BP198" s="64">
        <f t="shared" si="20"/>
        <v>0.10256410256410257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1">
        <v>4680115884038</v>
      </c>
      <c r="E199" s="56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75</v>
      </c>
      <c r="Y199" s="548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1">
        <v>4680115884021</v>
      </c>
      <c r="E200" s="56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39</v>
      </c>
      <c r="Y200" s="548">
        <f t="shared" si="1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41.166666666666664</v>
      </c>
      <c r="BN200" s="64">
        <f t="shared" si="18"/>
        <v>41.8</v>
      </c>
      <c r="BO200" s="64">
        <f t="shared" si="19"/>
        <v>9.2592592592592601E-2</v>
      </c>
      <c r="BP200" s="64">
        <f t="shared" si="20"/>
        <v>9.401709401709403E-2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274.07407407407408</v>
      </c>
      <c r="Y201" s="549">
        <f>IFERROR(Y193/H193,"0")+IFERROR(Y194/H194,"0")+IFERROR(Y195/H195,"0")+IFERROR(Y196/H196,"0")+IFERROR(Y197/H197,"0")+IFERROR(Y198/H198,"0")+IFERROR(Y199/H199,"0")+IFERROR(Y200/H200,"0")</f>
        <v>278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1.96756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1000</v>
      </c>
      <c r="Y202" s="549">
        <f>IFERROR(SUM(Y193:Y200),"0")</f>
        <v>1015.2000000000002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1"/>
      <c r="AB203" s="541"/>
      <c r="AC203" s="541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1">
        <v>4680115881594</v>
      </c>
      <c r="E204" s="56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1">
        <v>4680115881617</v>
      </c>
      <c r="E205" s="56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1">
        <v>4680115880573</v>
      </c>
      <c r="E206" s="56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400</v>
      </c>
      <c r="Y206" s="548">
        <f t="shared" si="21"/>
        <v>400.2</v>
      </c>
      <c r="Z206" s="36">
        <f>IFERROR(IF(Y206=0,"",ROUNDUP(Y206/H206,0)*0.01898),"")</f>
        <v>0.87307999999999997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423.86206896551727</v>
      </c>
      <c r="BN206" s="64">
        <f t="shared" si="23"/>
        <v>424.07399999999996</v>
      </c>
      <c r="BO206" s="64">
        <f t="shared" si="24"/>
        <v>0.71839080459770122</v>
      </c>
      <c r="BP206" s="64">
        <f t="shared" si="25"/>
        <v>0.71875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1">
        <v>4680115882195</v>
      </c>
      <c r="E207" s="56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280</v>
      </c>
      <c r="Y207" s="548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311.5</v>
      </c>
      <c r="BN207" s="64">
        <f t="shared" si="23"/>
        <v>312.39</v>
      </c>
      <c r="BO207" s="64">
        <f t="shared" si="24"/>
        <v>0.64102564102564108</v>
      </c>
      <c r="BP207" s="64">
        <f t="shared" si="25"/>
        <v>0.64285714285714302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1">
        <v>4680115882607</v>
      </c>
      <c r="E208" s="56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1">
        <v>4680115880092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240</v>
      </c>
      <c r="Y209" s="548">
        <f t="shared" si="21"/>
        <v>240</v>
      </c>
      <c r="Z209" s="36">
        <f t="shared" si="26"/>
        <v>0.65100000000000002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265.20000000000005</v>
      </c>
      <c r="BN209" s="64">
        <f t="shared" si="23"/>
        <v>265.20000000000005</v>
      </c>
      <c r="BO209" s="64">
        <f t="shared" si="24"/>
        <v>0.5494505494505495</v>
      </c>
      <c r="BP209" s="64">
        <f t="shared" si="25"/>
        <v>0.5494505494505495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1">
        <v>4680115880221</v>
      </c>
      <c r="E210" s="56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1">
        <v>4680115880504</v>
      </c>
      <c r="E211" s="56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120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1">
        <v>4680115882164</v>
      </c>
      <c r="E212" s="56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220</v>
      </c>
      <c r="Y212" s="548">
        <f t="shared" si="21"/>
        <v>220.79999999999998</v>
      </c>
      <c r="Z212" s="36">
        <f t="shared" si="26"/>
        <v>0.59892000000000001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243.65</v>
      </c>
      <c r="BN212" s="64">
        <f t="shared" si="23"/>
        <v>244.536</v>
      </c>
      <c r="BO212" s="64">
        <f t="shared" si="24"/>
        <v>0.50366300366300376</v>
      </c>
      <c r="BP212" s="64">
        <f t="shared" si="25"/>
        <v>0.50549450549450559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404.31034482758622</v>
      </c>
      <c r="Y213" s="549">
        <f>IFERROR(Y204/H204,"0")+IFERROR(Y205/H205,"0")+IFERROR(Y206/H206,"0")+IFERROR(Y207/H207,"0")+IFERROR(Y208/H208,"0")+IFERROR(Y209/H209,"0")+IFERROR(Y210/H210,"0")+IFERROR(Y211/H211,"0")+IFERROR(Y212/H212,"0")</f>
        <v>405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3.2101700000000002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1260</v>
      </c>
      <c r="Y214" s="549">
        <f>IFERROR(SUM(Y204:Y212),"0")</f>
        <v>1261.8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1">
        <v>4680115880818</v>
      </c>
      <c r="E216" s="56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28</v>
      </c>
      <c r="Y216" s="548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30.94</v>
      </c>
      <c r="BN216" s="64">
        <f>IFERROR(Y216*I216/H216,"0")</f>
        <v>31.824000000000002</v>
      </c>
      <c r="BO216" s="64">
        <f>IFERROR(1/J216*(X216/H216),"0")</f>
        <v>6.4102564102564111E-2</v>
      </c>
      <c r="BP216" s="64">
        <f>IFERROR(1/J216*(Y216/H216),"0")</f>
        <v>6.5934065934065936E-2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1">
        <v>4680115880801</v>
      </c>
      <c r="E217" s="56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40</v>
      </c>
      <c r="Y217" s="548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28.333333333333336</v>
      </c>
      <c r="Y218" s="549">
        <f>IFERROR(Y216/H216,"0")+IFERROR(Y217/H217,"0")</f>
        <v>29</v>
      </c>
      <c r="Z218" s="549">
        <f>IFERROR(IF(Z216="",0,Z216),"0")+IFERROR(IF(Z217="",0,Z217),"0")</f>
        <v>0.18879000000000001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68</v>
      </c>
      <c r="Y219" s="549">
        <f>IFERROR(SUM(Y216:Y217),"0")</f>
        <v>69.599999999999994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1">
        <v>4680115884137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30</v>
      </c>
      <c r="Y222" s="548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1">
        <v>4680115884236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1">
        <v>4680115884175</v>
      </c>
      <c r="E224" s="56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60</v>
      </c>
      <c r="Y224" s="548">
        <f t="shared" si="27"/>
        <v>69.599999999999994</v>
      </c>
      <c r="Z224" s="36">
        <f>IFERROR(IF(Y224=0,"",ROUNDUP(Y224/H224,0)*0.01898),"")</f>
        <v>0.11388000000000001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62.250000000000007</v>
      </c>
      <c r="BN224" s="64">
        <f t="shared" si="29"/>
        <v>72.209999999999994</v>
      </c>
      <c r="BO224" s="64">
        <f t="shared" si="30"/>
        <v>8.0818965517241381E-2</v>
      </c>
      <c r="BP224" s="64">
        <f t="shared" si="31"/>
        <v>9.375E-2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20</v>
      </c>
      <c r="Y225" s="548">
        <f t="shared" si="27"/>
        <v>20</v>
      </c>
      <c r="Z225" s="36">
        <f t="shared" ref="Z225:Z230" si="32">IFERROR(IF(Y225=0,"",ROUNDUP(Y225/H225,0)*0.00902),"")</f>
        <v>4.5100000000000001E-2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21.05</v>
      </c>
      <c r="BN225" s="64">
        <f t="shared" si="29"/>
        <v>21.05</v>
      </c>
      <c r="BO225" s="64">
        <f t="shared" si="30"/>
        <v>3.787878787878788E-2</v>
      </c>
      <c r="BP225" s="64">
        <f t="shared" si="31"/>
        <v>3.787878787878788E-2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1">
        <v>4680115884144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7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1">
        <v>4680115886551</v>
      </c>
      <c r="E227" s="56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1">
        <v>4680115884182</v>
      </c>
      <c r="E228" s="56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120</v>
      </c>
      <c r="Y229" s="548">
        <f t="shared" si="27"/>
        <v>120</v>
      </c>
      <c r="Z229" s="36">
        <f t="shared" si="32"/>
        <v>0.27060000000000001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126.3</v>
      </c>
      <c r="BN229" s="64">
        <f t="shared" si="29"/>
        <v>126.3</v>
      </c>
      <c r="BO229" s="64">
        <f t="shared" si="30"/>
        <v>0.22727272727272729</v>
      </c>
      <c r="BP229" s="64">
        <f t="shared" si="31"/>
        <v>0.22727272727272729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1">
        <v>4680115884205</v>
      </c>
      <c r="E230" s="56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42.758620689655174</v>
      </c>
      <c r="Y231" s="549">
        <f>IFERROR(Y222/H222,"0")+IFERROR(Y223/H223,"0")+IFERROR(Y224/H224,"0")+IFERROR(Y225/H225,"0")+IFERROR(Y226/H226,"0")+IFERROR(Y227/H227,"0")+IFERROR(Y228/H228,"0")+IFERROR(Y229/H229,"0")+IFERROR(Y230/H230,"0")</f>
        <v>44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0.48652000000000006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230</v>
      </c>
      <c r="Y232" s="549">
        <f>IFERROR(SUM(Y222:Y230),"0")</f>
        <v>244.39999999999998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1"/>
      <c r="AB233" s="541"/>
      <c r="AC233" s="541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1">
        <v>4680115885981</v>
      </c>
      <c r="E234" s="56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1">
        <v>4680115886803</v>
      </c>
      <c r="E238" s="56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30</v>
      </c>
      <c r="Y238" s="548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16.666666666666668</v>
      </c>
      <c r="Y239" s="549">
        <f>IFERROR(Y238/H238,"0")</f>
        <v>17</v>
      </c>
      <c r="Z239" s="549">
        <f>IFERROR(IF(Z238="",0,Z238),"0")</f>
        <v>0.1003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30</v>
      </c>
      <c r="Y240" s="549">
        <f>IFERROR(SUM(Y238:Y238),"0")</f>
        <v>30.6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1"/>
      <c r="AB241" s="541"/>
      <c r="AC241" s="541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1">
        <v>4680115886704</v>
      </c>
      <c r="E242" s="56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1">
        <v>4680115886681</v>
      </c>
      <c r="E243" s="56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3.5</v>
      </c>
      <c r="Y243" s="54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1">
        <v>4680115886735</v>
      </c>
      <c r="E244" s="56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2.75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1">
        <v>4680115886728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1">
        <v>4680115886711</v>
      </c>
      <c r="E246" s="56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5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6.25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1"/>
      <c r="AB250" s="541"/>
      <c r="AC250" s="541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1">
        <v>4680115885837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1">
        <v>4680115885851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1">
        <v>4680115885806</v>
      </c>
      <c r="E253" s="56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1">
        <v>4680115885844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1">
        <v>4680115885820</v>
      </c>
      <c r="E255" s="56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1"/>
      <c r="AB259" s="541"/>
      <c r="AC259" s="541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1">
        <v>4607091383423</v>
      </c>
      <c r="E260" s="56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1">
        <v>4680115886957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1">
        <v>4680115885660</v>
      </c>
      <c r="E262" s="56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1">
        <v>4680115886773</v>
      </c>
      <c r="E263" s="56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8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1"/>
      <c r="AB267" s="541"/>
      <c r="AC267" s="541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1">
        <v>4680115886186</v>
      </c>
      <c r="E268" s="56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1">
        <v>4680115881228</v>
      </c>
      <c r="E269" s="56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72</v>
      </c>
      <c r="Y269" s="548">
        <f>IFERROR(IF(X269="",0,CEILING((X269/$H269),1)*$H269),"")</f>
        <v>72</v>
      </c>
      <c r="Z269" s="36">
        <f>IFERROR(IF(Y269=0,"",ROUNDUP(Y269/H269,0)*0.00651),"")</f>
        <v>0.1953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79.560000000000016</v>
      </c>
      <c r="BN269" s="64">
        <f>IFERROR(Y269*I269/H269,"0")</f>
        <v>79.560000000000016</v>
      </c>
      <c r="BO269" s="64">
        <f>IFERROR(1/J269*(X269/H269),"0")</f>
        <v>0.16483516483516486</v>
      </c>
      <c r="BP269" s="64">
        <f>IFERROR(1/J269*(Y269/H269),"0")</f>
        <v>0.16483516483516486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1">
        <v>4680115881211</v>
      </c>
      <c r="E270" s="56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200</v>
      </c>
      <c r="Y270" s="54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113.33333333333334</v>
      </c>
      <c r="Y271" s="549">
        <f>IFERROR(Y268/H268,"0")+IFERROR(Y269/H269,"0")+IFERROR(Y270/H270,"0")</f>
        <v>114</v>
      </c>
      <c r="Z271" s="549">
        <f>IFERROR(IF(Z268="",0,Z268),"0")+IFERROR(IF(Z269="",0,Z269),"0")+IFERROR(IF(Z270="",0,Z270),"0")</f>
        <v>0.74214000000000002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272</v>
      </c>
      <c r="Y272" s="549">
        <f>IFERROR(SUM(Y268:Y270),"0")</f>
        <v>273.60000000000002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1"/>
      <c r="AB274" s="541"/>
      <c r="AC274" s="541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1">
        <v>4680115880344</v>
      </c>
      <c r="E275" s="56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1"/>
      <c r="AB278" s="541"/>
      <c r="AC278" s="541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1">
        <v>4680115884618</v>
      </c>
      <c r="E279" s="56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1"/>
      <c r="AB283" s="541"/>
      <c r="AC283" s="541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1">
        <v>4680115883703</v>
      </c>
      <c r="E284" s="56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1"/>
      <c r="AB288" s="541"/>
      <c r="AC288" s="541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87.5</v>
      </c>
      <c r="Y301" s="548">
        <f t="shared" si="33"/>
        <v>88.2</v>
      </c>
      <c r="Z301" s="36">
        <f>IFERROR(IF(Y301=0,"",ROUNDUP(Y301/H301,0)*0.00502),"")</f>
        <v>0.21084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91.666666666666671</v>
      </c>
      <c r="BN301" s="64">
        <f t="shared" si="35"/>
        <v>92.4</v>
      </c>
      <c r="BO301" s="64">
        <f t="shared" si="36"/>
        <v>0.17806267806267806</v>
      </c>
      <c r="BP301" s="64">
        <f t="shared" si="37"/>
        <v>0.17948717948717952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27</v>
      </c>
      <c r="Y303" s="548">
        <f t="shared" si="33"/>
        <v>27</v>
      </c>
      <c r="Z303" s="36">
        <f>IFERROR(IF(Y303=0,"",ROUNDUP(Y303/H303,0)*0.00651),"")</f>
        <v>9.7650000000000001E-2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30.419999999999998</v>
      </c>
      <c r="BN303" s="64">
        <f t="shared" si="35"/>
        <v>30.419999999999998</v>
      </c>
      <c r="BO303" s="64">
        <f t="shared" si="36"/>
        <v>8.241758241758243E-2</v>
      </c>
      <c r="BP303" s="64">
        <f t="shared" si="37"/>
        <v>8.241758241758243E-2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56.666666666666664</v>
      </c>
      <c r="Y304" s="549">
        <f>IFERROR(Y297/H297,"0")+IFERROR(Y298/H298,"0")+IFERROR(Y299/H299,"0")+IFERROR(Y300/H300,"0")+IFERROR(Y301/H301,"0")+IFERROR(Y302/H302,"0")+IFERROR(Y303/H303,"0")</f>
        <v>57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0.30848999999999999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114.5</v>
      </c>
      <c r="Y305" s="549">
        <f>IFERROR(SUM(Y297:Y303),"0")</f>
        <v>115.2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450</v>
      </c>
      <c r="Y316" s="548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130</v>
      </c>
      <c r="Y317" s="548">
        <f>IFERROR(IF(X317="",0,CEILING((X317/$H317),1)*$H317),"")</f>
        <v>134.4</v>
      </c>
      <c r="Z317" s="36">
        <f>IFERROR(IF(Y317=0,"",ROUNDUP(Y317/H317,0)*0.01898),"")</f>
        <v>0.30368000000000001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138.03214285714284</v>
      </c>
      <c r="BN317" s="64">
        <f>IFERROR(Y317*I317/H317,"0")</f>
        <v>142.70400000000001</v>
      </c>
      <c r="BO317" s="64">
        <f>IFERROR(1/J317*(X317/H317),"0")</f>
        <v>0.24181547619047619</v>
      </c>
      <c r="BP317" s="64">
        <f>IFERROR(1/J317*(Y317/H317),"0")</f>
        <v>0.25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75.549450549450555</v>
      </c>
      <c r="Y318" s="549">
        <f>IFERROR(Y315/H315,"0")+IFERROR(Y316/H316,"0")+IFERROR(Y317/H317,"0")</f>
        <v>77</v>
      </c>
      <c r="Z318" s="549">
        <f>IFERROR(IF(Z315="",0,Z315),"0")+IFERROR(IF(Z316="",0,Z316),"0")+IFERROR(IF(Z317="",0,Z317),"0")</f>
        <v>1.46146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600</v>
      </c>
      <c r="Y319" s="549">
        <f>IFERROR(SUM(Y315:Y317),"0")</f>
        <v>612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875</v>
      </c>
      <c r="Y336" s="548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525</v>
      </c>
      <c r="Y337" s="548">
        <f>IFERROR(IF(X337="",0,CEILING((X337/$H337),1)*$H337),"")</f>
        <v>525</v>
      </c>
      <c r="Z337" s="36">
        <f>IFERROR(IF(Y337=0,"",ROUNDUP(Y337/H337,0)*0.00651),"")</f>
        <v>1.6274999999999999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585</v>
      </c>
      <c r="BN337" s="64">
        <f>IFERROR(Y337*I337/H337,"0")</f>
        <v>585</v>
      </c>
      <c r="BO337" s="64">
        <f>IFERROR(1/J337*(X337/H337),"0")</f>
        <v>1.3736263736263736</v>
      </c>
      <c r="BP337" s="64">
        <f>IFERROR(1/J337*(Y337/H337),"0")</f>
        <v>1.3736263736263736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666.66666666666663</v>
      </c>
      <c r="Y338" s="549">
        <f>IFERROR(Y335/H335,"0")+IFERROR(Y336/H336,"0")+IFERROR(Y337/H337,"0")</f>
        <v>667</v>
      </c>
      <c r="Z338" s="549">
        <f>IFERROR(IF(Z335="",0,Z335),"0")+IFERROR(IF(Z336="",0,Z336),"0")+IFERROR(IF(Z337="",0,Z337),"0")</f>
        <v>4.3421699999999994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1400</v>
      </c>
      <c r="Y339" s="549">
        <f>IFERROR(SUM(Y335:Y337),"0")</f>
        <v>1400.7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1350</v>
      </c>
      <c r="Y343" s="548">
        <f t="shared" ref="Y343:Y349" si="38">IFERROR(IF(X343="",0,CEILING((X343/$H343),1)*$H343),"")</f>
        <v>1350</v>
      </c>
      <c r="Z343" s="36">
        <f>IFERROR(IF(Y343=0,"",ROUNDUP(Y343/H343,0)*0.02175),"")</f>
        <v>1.9574999999999998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1393.2</v>
      </c>
      <c r="BN343" s="64">
        <f t="shared" ref="BN343:BN349" si="40">IFERROR(Y343*I343/H343,"0")</f>
        <v>1393.2</v>
      </c>
      <c r="BO343" s="64">
        <f t="shared" ref="BO343:BO349" si="41">IFERROR(1/J343*(X343/H343),"0")</f>
        <v>1.875</v>
      </c>
      <c r="BP343" s="64">
        <f t="shared" ref="BP343:BP349" si="42">IFERROR(1/J343*(Y343/H343),"0")</f>
        <v>1.875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1100</v>
      </c>
      <c r="Y344" s="548">
        <f t="shared" si="38"/>
        <v>1110</v>
      </c>
      <c r="Z344" s="36">
        <f>IFERROR(IF(Y344=0,"",ROUNDUP(Y344/H344,0)*0.02175),"")</f>
        <v>1.6094999999999999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1135.2</v>
      </c>
      <c r="BN344" s="64">
        <f t="shared" si="40"/>
        <v>1145.52</v>
      </c>
      <c r="BO344" s="64">
        <f t="shared" si="41"/>
        <v>1.5277777777777777</v>
      </c>
      <c r="BP344" s="64">
        <f t="shared" si="42"/>
        <v>1.5416666666666665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1">
        <v>4680115884830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1100</v>
      </c>
      <c r="Y345" s="548">
        <f t="shared" si="38"/>
        <v>1110</v>
      </c>
      <c r="Z345" s="36">
        <f>IFERROR(IF(Y345=0,"",ROUNDUP(Y345/H345,0)*0.02175),"")</f>
        <v>1.6094999999999999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1135.2</v>
      </c>
      <c r="BN345" s="64">
        <f t="shared" si="40"/>
        <v>1145.52</v>
      </c>
      <c r="BO345" s="64">
        <f t="shared" si="41"/>
        <v>1.5277777777777777</v>
      </c>
      <c r="BP345" s="64">
        <f t="shared" si="42"/>
        <v>1.5416666666666665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1">
        <v>4607091383997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320</v>
      </c>
      <c r="Y346" s="548">
        <f t="shared" si="38"/>
        <v>330</v>
      </c>
      <c r="Z346" s="36">
        <f>IFERROR(IF(Y346=0,"",ROUNDUP(Y346/H346,0)*0.02175),"")</f>
        <v>0.47849999999999998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330.24</v>
      </c>
      <c r="BN346" s="64">
        <f t="shared" si="40"/>
        <v>340.56000000000006</v>
      </c>
      <c r="BO346" s="64">
        <f t="shared" si="41"/>
        <v>0.44444444444444442</v>
      </c>
      <c r="BP346" s="64">
        <f t="shared" si="42"/>
        <v>0.45833333333333331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15</v>
      </c>
      <c r="Y349" s="548">
        <f t="shared" si="38"/>
        <v>15</v>
      </c>
      <c r="Z349" s="36">
        <f>IFERROR(IF(Y349=0,"",ROUNDUP(Y349/H349,0)*0.00902),"")</f>
        <v>2.7060000000000001E-2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15.63</v>
      </c>
      <c r="BN349" s="64">
        <f t="shared" si="40"/>
        <v>15.63</v>
      </c>
      <c r="BO349" s="64">
        <f t="shared" si="41"/>
        <v>2.2727272727272728E-2</v>
      </c>
      <c r="BP349" s="64">
        <f t="shared" si="42"/>
        <v>2.2727272727272728E-2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260.99999999999994</v>
      </c>
      <c r="Y350" s="549">
        <f>IFERROR(Y343/H343,"0")+IFERROR(Y344/H344,"0")+IFERROR(Y345/H345,"0")+IFERROR(Y346/H346,"0")+IFERROR(Y347/H347,"0")+IFERROR(Y348/H348,"0")+IFERROR(Y349/H349,"0")</f>
        <v>263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5.6820599999999999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3885</v>
      </c>
      <c r="Y351" s="549">
        <f>IFERROR(SUM(Y343:Y349),"0")</f>
        <v>3915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1000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66.666666666666671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1000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20</v>
      </c>
      <c r="Y359" s="548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2.2222222222222223</v>
      </c>
      <c r="Y360" s="549">
        <f>IFERROR(Y358/H358,"0")+IFERROR(Y359/H359,"0")</f>
        <v>3</v>
      </c>
      <c r="Z360" s="549">
        <f>IFERROR(IF(Z358="",0,Z358),"0")+IFERROR(IF(Z359="",0,Z359),"0")</f>
        <v>5.6940000000000004E-2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20</v>
      </c>
      <c r="Y361" s="549">
        <f>IFERROR(SUM(Y358:Y359),"0")</f>
        <v>27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1">
        <v>4607091384246</v>
      </c>
      <c r="E378" s="56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1">
        <v>4607091384253</v>
      </c>
      <c r="E379" s="56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1">
        <v>4607091389357</v>
      </c>
      <c r="E383" s="56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1">
        <v>4680115886100</v>
      </c>
      <c r="E389" s="56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1">
        <v>4680115886117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1">
        <v>4680115886124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10</v>
      </c>
      <c r="Y392" s="548">
        <f t="shared" si="43"/>
        <v>10.8</v>
      </c>
      <c r="Z392" s="36">
        <f>IFERROR(IF(Y392=0,"",ROUNDUP(Y392/H392,0)*0.00902),"")</f>
        <v>1.804E-2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10.388888888888889</v>
      </c>
      <c r="BN392" s="64">
        <f t="shared" si="45"/>
        <v>11.22</v>
      </c>
      <c r="BO392" s="64">
        <f t="shared" si="46"/>
        <v>1.4029180695847361E-2</v>
      </c>
      <c r="BP392" s="64">
        <f t="shared" si="47"/>
        <v>1.5151515151515152E-2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1">
        <v>4680115883147</v>
      </c>
      <c r="E393" s="56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1">
        <v>4607091384338</v>
      </c>
      <c r="E394" s="56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24.5</v>
      </c>
      <c r="Y394" s="548">
        <f t="shared" si="43"/>
        <v>25.200000000000003</v>
      </c>
      <c r="Z394" s="36">
        <f t="shared" si="48"/>
        <v>6.0240000000000002E-2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26.016666666666666</v>
      </c>
      <c r="BN394" s="64">
        <f t="shared" si="45"/>
        <v>26.76</v>
      </c>
      <c r="BO394" s="64">
        <f t="shared" si="46"/>
        <v>4.9857549857549859E-2</v>
      </c>
      <c r="BP394" s="64">
        <f t="shared" si="47"/>
        <v>5.1282051282051287E-2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1">
        <v>4607091389524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1">
        <v>4680115883161</v>
      </c>
      <c r="E396" s="56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1">
        <v>4607091389531</v>
      </c>
      <c r="E397" s="56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28</v>
      </c>
      <c r="Y397" s="548">
        <f t="shared" si="43"/>
        <v>29.400000000000002</v>
      </c>
      <c r="Z397" s="36">
        <f t="shared" si="48"/>
        <v>7.0280000000000009E-2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29.733333333333331</v>
      </c>
      <c r="BN397" s="64">
        <f t="shared" si="45"/>
        <v>31.22</v>
      </c>
      <c r="BO397" s="64">
        <f t="shared" si="46"/>
        <v>5.6980056980056981E-2</v>
      </c>
      <c r="BP397" s="64">
        <f t="shared" si="47"/>
        <v>5.9829059829059839E-2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1">
        <v>4607091384345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31.851851851851851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33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0.17366000000000001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73</v>
      </c>
      <c r="Y400" s="549">
        <f>IFERROR(SUM(Y389:Y398),"0")</f>
        <v>75.900000000000006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1">
        <v>4607091384352</v>
      </c>
      <c r="E402" s="56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1">
        <v>4607091389654</v>
      </c>
      <c r="E403" s="56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1">
        <v>4680115885240</v>
      </c>
      <c r="E408" s="56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1">
        <v>4680115886094</v>
      </c>
      <c r="E412" s="56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1">
        <v>4607091389425</v>
      </c>
      <c r="E413" s="56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1">
        <v>4680115880771</v>
      </c>
      <c r="E414" s="56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1">
        <v>4607091389500</v>
      </c>
      <c r="E415" s="56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3.333333333333333</v>
      </c>
      <c r="Y416" s="549">
        <f>IFERROR(Y412/H412,"0")+IFERROR(Y413/H413,"0")+IFERROR(Y414/H414,"0")+IFERROR(Y415/H415,"0")</f>
        <v>4</v>
      </c>
      <c r="Z416" s="549">
        <f>IFERROR(IF(Z412="",0,Z412),"0")+IFERROR(IF(Z413="",0,Z413),"0")+IFERROR(IF(Z414="",0,Z414),"0")+IFERROR(IF(Z415="",0,Z415),"0")</f>
        <v>2.0080000000000001E-2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7</v>
      </c>
      <c r="Y417" s="549">
        <f>IFERROR(SUM(Y412:Y415),"0")</f>
        <v>8.4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1">
        <v>4680115885110</v>
      </c>
      <c r="E420" s="56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20</v>
      </c>
      <c r="Y420" s="548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16.666666666666668</v>
      </c>
      <c r="Y421" s="549">
        <f>IFERROR(Y420/H420,"0")</f>
        <v>17</v>
      </c>
      <c r="Z421" s="549">
        <f>IFERROR(IF(Z420="",0,Z420),"0")</f>
        <v>0.11067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20</v>
      </c>
      <c r="Y422" s="549">
        <f>IFERROR(SUM(Y420:Y420),"0")</f>
        <v>20.399999999999999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1">
        <v>4680115885103</v>
      </c>
      <c r="E425" s="56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1">
        <v>4607091389067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70</v>
      </c>
      <c r="Y431" s="548">
        <f t="shared" ref="Y431:Y442" si="49">IFERROR(IF(X431="",0,CEILING((X431/$H431),1)*$H431),"")</f>
        <v>73.92</v>
      </c>
      <c r="Z431" s="36">
        <f t="shared" ref="Z431:Z436" si="50">IFERROR(IF(Y431=0,"",ROUNDUP(Y431/H431,0)*0.01196),"")</f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74.772727272727266</v>
      </c>
      <c r="BN431" s="64">
        <f t="shared" ref="BN431:BN442" si="52">IFERROR(Y431*I431/H431,"0")</f>
        <v>78.959999999999994</v>
      </c>
      <c r="BO431" s="64">
        <f t="shared" ref="BO431:BO442" si="53">IFERROR(1/J431*(X431/H431),"0")</f>
        <v>0.12747668997668998</v>
      </c>
      <c r="BP431" s="64">
        <f t="shared" ref="BP431:BP442" si="54">IFERROR(1/J431*(Y431/H431),"0")</f>
        <v>0.13461538461538464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1">
        <v>4680115885271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1">
        <v>4680115885226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100</v>
      </c>
      <c r="Y433" s="548">
        <f t="shared" si="49"/>
        <v>100.32000000000001</v>
      </c>
      <c r="Z433" s="36">
        <f t="shared" si="50"/>
        <v>0.22724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106.81818181818181</v>
      </c>
      <c r="BN433" s="64">
        <f t="shared" si="52"/>
        <v>107.16</v>
      </c>
      <c r="BO433" s="64">
        <f t="shared" si="53"/>
        <v>0.18210955710955709</v>
      </c>
      <c r="BP433" s="64">
        <f t="shared" si="54"/>
        <v>0.18269230769230771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1">
        <v>4607091383522</v>
      </c>
      <c r="E434" s="56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9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1">
        <v>4680115884502</v>
      </c>
      <c r="E435" s="56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1">
        <v>4607091389104</v>
      </c>
      <c r="E436" s="56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140</v>
      </c>
      <c r="Y436" s="548">
        <f t="shared" si="49"/>
        <v>142.56</v>
      </c>
      <c r="Z436" s="36">
        <f t="shared" si="50"/>
        <v>0.32291999999999998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149.54545454545453</v>
      </c>
      <c r="BN436" s="64">
        <f t="shared" si="52"/>
        <v>152.27999999999997</v>
      </c>
      <c r="BO436" s="64">
        <f t="shared" si="53"/>
        <v>0.25495337995337997</v>
      </c>
      <c r="BP436" s="64">
        <f t="shared" si="54"/>
        <v>0.25961538461538464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1">
        <v>4680115886391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1">
        <v>4680115880603</v>
      </c>
      <c r="E438" s="56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1">
        <v>4607091389999</v>
      </c>
      <c r="E439" s="56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1">
        <v>4680115882782</v>
      </c>
      <c r="E440" s="56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1">
        <v>4680115885479</v>
      </c>
      <c r="E441" s="56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1">
        <v>4607091389982</v>
      </c>
      <c r="E442" s="56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108</v>
      </c>
      <c r="Y442" s="548">
        <f t="shared" si="49"/>
        <v>110.39999999999999</v>
      </c>
      <c r="Z442" s="36">
        <f>IFERROR(IF(Y442=0,"",ROUNDUP(Y442/H442,0)*0.00937),"")</f>
        <v>0.21551000000000001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156.6</v>
      </c>
      <c r="BN442" s="64">
        <f t="shared" si="52"/>
        <v>160.07999999999998</v>
      </c>
      <c r="BO442" s="64">
        <f t="shared" si="53"/>
        <v>0.1875</v>
      </c>
      <c r="BP442" s="64">
        <f t="shared" si="54"/>
        <v>0.19166666666666665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96.212121212121218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98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1.0684100000000001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490</v>
      </c>
      <c r="Y444" s="549">
        <f>IFERROR(SUM(Y431:Y442),"0")</f>
        <v>499.2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1">
        <v>4607091388930</v>
      </c>
      <c r="E446" s="56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120</v>
      </c>
      <c r="Y446" s="548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128.18181818181816</v>
      </c>
      <c r="BN446" s="64">
        <f>IFERROR(Y446*I446/H446,"0")</f>
        <v>129.72</v>
      </c>
      <c r="BO446" s="64">
        <f>IFERROR(1/J446*(X446/H446),"0")</f>
        <v>0.21853146853146854</v>
      </c>
      <c r="BP446" s="64">
        <f>IFERROR(1/J446*(Y446/H446),"0")</f>
        <v>0.22115384615384617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1">
        <v>4680115886407</v>
      </c>
      <c r="E447" s="56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1">
        <v>4680115880054</v>
      </c>
      <c r="E448" s="56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22.727272727272727</v>
      </c>
      <c r="Y449" s="549">
        <f>IFERROR(Y446/H446,"0")+IFERROR(Y447/H447,"0")+IFERROR(Y448/H448,"0")</f>
        <v>23</v>
      </c>
      <c r="Z449" s="549">
        <f>IFERROR(IF(Z446="",0,Z446),"0")+IFERROR(IF(Z447="",0,Z447),"0")+IFERROR(IF(Z448="",0,Z448),"0")</f>
        <v>0.27507999999999999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120</v>
      </c>
      <c r="Y450" s="549">
        <f>IFERROR(SUM(Y446:Y448),"0")</f>
        <v>121.44000000000001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1">
        <v>4680115883116</v>
      </c>
      <c r="E452" s="56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1">
        <v>4680115883093</v>
      </c>
      <c r="E453" s="56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200</v>
      </c>
      <c r="Y453" s="548">
        <f t="shared" si="55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213.63636363636363</v>
      </c>
      <c r="BN453" s="64">
        <f t="shared" si="57"/>
        <v>214.32</v>
      </c>
      <c r="BO453" s="64">
        <f t="shared" si="58"/>
        <v>0.36421911421911418</v>
      </c>
      <c r="BP453" s="64">
        <f t="shared" si="59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1">
        <v>4680115883109</v>
      </c>
      <c r="E454" s="56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100</v>
      </c>
      <c r="Y454" s="548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1">
        <v>4680115882072</v>
      </c>
      <c r="E455" s="56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54</v>
      </c>
      <c r="Y455" s="548">
        <f t="shared" si="55"/>
        <v>57.599999999999994</v>
      </c>
      <c r="Z455" s="36">
        <f>IFERROR(IF(Y455=0,"",ROUNDUP(Y455/H455,0)*0.00902),"")</f>
        <v>0.10824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77.962499999999991</v>
      </c>
      <c r="BN455" s="64">
        <f t="shared" si="57"/>
        <v>83.16</v>
      </c>
      <c r="BO455" s="64">
        <f t="shared" si="58"/>
        <v>8.5227272727272735E-2</v>
      </c>
      <c r="BP455" s="64">
        <f t="shared" si="59"/>
        <v>9.0909090909090912E-2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1">
        <v>4680115882102</v>
      </c>
      <c r="E456" s="56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18</v>
      </c>
      <c r="Y456" s="548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1">
        <v>4680115882096</v>
      </c>
      <c r="E457" s="56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30</v>
      </c>
      <c r="Y457" s="548">
        <f t="shared" si="55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41.812500000000007</v>
      </c>
      <c r="BN457" s="64">
        <f t="shared" si="57"/>
        <v>46.830000000000005</v>
      </c>
      <c r="BO457" s="64">
        <f t="shared" si="58"/>
        <v>4.7348484848484848E-2</v>
      </c>
      <c r="BP457" s="64">
        <f t="shared" si="59"/>
        <v>5.3030303030303039E-2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85.643939393939391</v>
      </c>
      <c r="Y458" s="549">
        <f>IFERROR(Y452/H452,"0")+IFERROR(Y453/H453,"0")+IFERROR(Y454/H454,"0")+IFERROR(Y455/H455,"0")+IFERROR(Y456/H456,"0")+IFERROR(Y457/H457,"0")</f>
        <v>88</v>
      </c>
      <c r="Z458" s="549">
        <f>IFERROR(IF(Z452="",0,Z452),"0")+IFERROR(IF(Z453="",0,Z453),"0")+IFERROR(IF(Z454="",0,Z454),"0")+IFERROR(IF(Z455="",0,Z455),"0")+IFERROR(IF(Z456="",0,Z456),"0")+IFERROR(IF(Z457="",0,Z457),"0")</f>
        <v>0.98485999999999996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442</v>
      </c>
      <c r="Y459" s="549">
        <f>IFERROR(SUM(Y452:Y457),"0")</f>
        <v>453.60000000000008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1"/>
      <c r="AB460" s="541"/>
      <c r="AC460" s="541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1">
        <v>4607091383409</v>
      </c>
      <c r="E461" s="56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1">
        <v>4607091383416</v>
      </c>
      <c r="E462" s="56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1">
        <v>4680115883536</v>
      </c>
      <c r="E463" s="56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1"/>
      <c r="AB468" s="541"/>
      <c r="AC468" s="541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1">
        <v>4640242181011</v>
      </c>
      <c r="E469" s="56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1">
        <v>4640242180441</v>
      </c>
      <c r="E470" s="56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1">
        <v>4640242180564</v>
      </c>
      <c r="E471" s="56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1">
        <v>4640242181189</v>
      </c>
      <c r="E472" s="56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1"/>
      <c r="AB475" s="541"/>
      <c r="AC475" s="541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1">
        <v>4640242180519</v>
      </c>
      <c r="E476" s="56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1">
        <v>4640242180526</v>
      </c>
      <c r="E477" s="56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1">
        <v>4640242181363</v>
      </c>
      <c r="E478" s="56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1"/>
      <c r="AB481" s="541"/>
      <c r="AC481" s="541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1">
        <v>4640242180816</v>
      </c>
      <c r="E482" s="56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1">
        <v>4640242180595</v>
      </c>
      <c r="E483" s="56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1">
        <v>4640242180533</v>
      </c>
      <c r="E487" s="56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1000</v>
      </c>
      <c r="Y487" s="548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111.11111111111111</v>
      </c>
      <c r="Y488" s="549">
        <f>IFERROR(Y487/H487,"0")</f>
        <v>112</v>
      </c>
      <c r="Z488" s="549">
        <f>IFERROR(IF(Z487="",0,Z487),"0")</f>
        <v>2.1257600000000001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1000</v>
      </c>
      <c r="Y489" s="549">
        <f>IFERROR(SUM(Y487:Y487),"0")</f>
        <v>1008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1"/>
      <c r="AB490" s="541"/>
      <c r="AC490" s="541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1">
        <v>4640242180120</v>
      </c>
      <c r="E491" s="56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1">
        <v>4640242180137</v>
      </c>
      <c r="E492" s="56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1"/>
      <c r="AB496" s="541"/>
      <c r="AC496" s="541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1">
        <v>4640242180090</v>
      </c>
      <c r="E497" s="56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7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17528.349999999999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17746.68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18685.641667052616</v>
      </c>
      <c r="Y501" s="549">
        <f>IFERROR(SUM(BN22:BN497),"0")</f>
        <v>18919.687000000005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32</v>
      </c>
      <c r="Y502" s="38">
        <f>ROUNDUP(SUM(BP22:BP497),0)</f>
        <v>32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19485.641667052616</v>
      </c>
      <c r="Y503" s="549">
        <f>GrossWeightTotalR+PalletQtyTotalR*25</f>
        <v>19719.687000000005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3652.046885745161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3688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36.871670000000002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39" t="s">
        <v>651</v>
      </c>
      <c r="AA507" s="572" t="s">
        <v>715</v>
      </c>
      <c r="AB507" s="634"/>
      <c r="AC507" s="52"/>
      <c r="AF507" s="540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0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0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0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320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1149.3000000000002</v>
      </c>
      <c r="E510" s="46">
        <f>IFERROR(Y87*1,"0")+IFERROR(Y88*1,"0")+IFERROR(Y89*1,"0")+IFERROR(Y93*1,"0")+IFERROR(Y94*1,"0")+IFERROR(Y95*1,"0")+IFERROR(Y96*1,"0")</f>
        <v>1188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2048.2200000000003</v>
      </c>
      <c r="G510" s="46">
        <f>IFERROR(Y127*1,"0")+IFERROR(Y128*1,"0")+IFERROR(Y132*1,"0")+IFERROR(Y133*1,"0")+IFERROR(Y137*1,"0")+IFERROR(Y138*1,"0")</f>
        <v>174.32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579.59999999999991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2346.6000000000004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282.20000000000005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273.60000000000002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727.19999999999993</v>
      </c>
      <c r="S510" s="46">
        <f>IFERROR(Y335*1,"0")+IFERROR(Y336*1,"0")+IFERROR(Y337*1,"0")</f>
        <v>1400.7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4974</v>
      </c>
      <c r="U510" s="46">
        <f>IFERROR(Y368*1,"0")+IFERROR(Y369*1,"0")+IFERROR(Y370*1,"0")+IFERROR(Y374*1,"0")+IFERROR(Y378*1,"0")+IFERROR(Y379*1,"0")+IFERROR(Y383*1,"0")</f>
        <v>96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75.900000000000006</v>
      </c>
      <c r="W510" s="46">
        <f>IFERROR(Y408*1,"0")+IFERROR(Y412*1,"0")+IFERROR(Y413*1,"0")+IFERROR(Y414*1,"0")+IFERROR(Y415*1,"0")</f>
        <v>8.4</v>
      </c>
      <c r="X510" s="46">
        <f>IFERROR(Y420*1,"0")</f>
        <v>20.399999999999999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1074.24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1008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D22:E22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A64:O65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479:V479"/>
    <mergeCell ref="P336:T336"/>
    <mergeCell ref="P474:V474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A466:Z466"/>
    <mergeCell ref="P188:T188"/>
    <mergeCell ref="A182:Z182"/>
    <mergeCell ref="A296:Z296"/>
    <mergeCell ref="A467:Z467"/>
    <mergeCell ref="P123:V123"/>
    <mergeCell ref="R508:R509"/>
    <mergeCell ref="P421:V421"/>
    <mergeCell ref="T508:T509"/>
    <mergeCell ref="P240:V240"/>
    <mergeCell ref="D434:E434"/>
    <mergeCell ref="D225:E225"/>
    <mergeCell ref="A399:O400"/>
    <mergeCell ref="D461:E461"/>
    <mergeCell ref="D200:E200"/>
    <mergeCell ref="A273:Z273"/>
    <mergeCell ref="P359:T359"/>
    <mergeCell ref="D436:E436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D222:E222"/>
    <mergeCell ref="A231:O232"/>
    <mergeCell ref="P35:T35"/>
    <mergeCell ref="G17:G18"/>
    <mergeCell ref="P61:T61"/>
    <mergeCell ref="A105:O106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H17:H18"/>
    <mergeCell ref="A486:Z486"/>
    <mergeCell ref="P261:T261"/>
    <mergeCell ref="P161:T161"/>
    <mergeCell ref="D204:E204"/>
    <mergeCell ref="P217:T217"/>
    <mergeCell ref="D198:E198"/>
    <mergeCell ref="D269:E269"/>
    <mergeCell ref="D440:E440"/>
    <mergeCell ref="A157:O15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404:V404"/>
    <mergeCell ref="P156:T156"/>
    <mergeCell ref="P105:V105"/>
    <mergeCell ref="P170:V170"/>
    <mergeCell ref="A141:Z141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D43:E43"/>
    <mergeCell ref="P84:V84"/>
    <mergeCell ref="D137:E137"/>
    <mergeCell ref="P216:T216"/>
    <mergeCell ref="P385:V385"/>
    <mergeCell ref="A406:Z406"/>
    <mergeCell ref="P124:V124"/>
    <mergeCell ref="P360:V360"/>
    <mergeCell ref="D74:E74"/>
    <mergeCell ref="P87:T87"/>
    <mergeCell ref="P151:V151"/>
    <mergeCell ref="D68:E68"/>
    <mergeCell ref="A203:Z203"/>
    <mergeCell ref="D335:E335"/>
    <mergeCell ref="A375:O376"/>
    <mergeCell ref="P245:T245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F508:F509"/>
    <mergeCell ref="H508:H509"/>
    <mergeCell ref="P508:P509"/>
    <mergeCell ref="D160:E160"/>
    <mergeCell ref="P201:V201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A488:O489"/>
    <mergeCell ref="P289:T289"/>
    <mergeCell ref="D403:E403"/>
    <mergeCell ref="V508:V509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A429:Z429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73:T73"/>
    <mergeCell ref="P244:T24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