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2B731D-23DE-45F2-9472-8E57736E77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0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N101" i="1"/>
  <c r="BM101" i="1"/>
  <c r="Z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Y90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H9" i="1" s="1"/>
  <c r="D7" i="1"/>
  <c r="Q6" i="1"/>
  <c r="P2" i="1"/>
  <c r="BP117" i="1" l="1"/>
  <c r="BN117" i="1"/>
  <c r="Z117" i="1"/>
  <c r="BP144" i="1"/>
  <c r="BN144" i="1"/>
  <c r="Z144" i="1"/>
  <c r="BP148" i="1"/>
  <c r="BN148" i="1"/>
  <c r="Z148" i="1"/>
  <c r="BP174" i="1"/>
  <c r="BN174" i="1"/>
  <c r="Z174" i="1"/>
  <c r="BP205" i="1"/>
  <c r="BN205" i="1"/>
  <c r="Z205" i="1"/>
  <c r="BP251" i="1"/>
  <c r="BN251" i="1"/>
  <c r="Z251" i="1"/>
  <c r="BP302" i="1"/>
  <c r="BN302" i="1"/>
  <c r="Z302" i="1"/>
  <c r="BP335" i="1"/>
  <c r="BN335" i="1"/>
  <c r="Z335" i="1"/>
  <c r="BP379" i="1"/>
  <c r="BN379" i="1"/>
  <c r="Z379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1" i="1"/>
  <c r="BN441" i="1"/>
  <c r="Z441" i="1"/>
  <c r="BP471" i="1"/>
  <c r="BN471" i="1"/>
  <c r="Z471" i="1"/>
  <c r="Z31" i="1"/>
  <c r="BN31" i="1"/>
  <c r="Z47" i="1"/>
  <c r="Z48" i="1" s="1"/>
  <c r="BN47" i="1"/>
  <c r="BP47" i="1"/>
  <c r="Y48" i="1"/>
  <c r="Z52" i="1"/>
  <c r="BN52" i="1"/>
  <c r="Z68" i="1"/>
  <c r="BN68" i="1"/>
  <c r="Z87" i="1"/>
  <c r="BN87" i="1"/>
  <c r="BP87" i="1"/>
  <c r="Z94" i="1"/>
  <c r="BN94" i="1"/>
  <c r="BP138" i="1"/>
  <c r="BN138" i="1"/>
  <c r="Z138" i="1"/>
  <c r="Y145" i="1"/>
  <c r="BP143" i="1"/>
  <c r="BN143" i="1"/>
  <c r="Z143" i="1"/>
  <c r="Z145" i="1" s="1"/>
  <c r="BP164" i="1"/>
  <c r="BN164" i="1"/>
  <c r="Z164" i="1"/>
  <c r="BP193" i="1"/>
  <c r="BN193" i="1"/>
  <c r="Z193" i="1"/>
  <c r="BP217" i="1"/>
  <c r="BN217" i="1"/>
  <c r="Z217" i="1"/>
  <c r="BP290" i="1"/>
  <c r="BN290" i="1"/>
  <c r="Z290" i="1"/>
  <c r="BP324" i="1"/>
  <c r="BN324" i="1"/>
  <c r="Z324" i="1"/>
  <c r="BP349" i="1"/>
  <c r="BN349" i="1"/>
  <c r="Z349" i="1"/>
  <c r="BP397" i="1"/>
  <c r="BN397" i="1"/>
  <c r="Z397" i="1"/>
  <c r="BP435" i="1"/>
  <c r="BN435" i="1"/>
  <c r="Z435" i="1"/>
  <c r="BP436" i="1"/>
  <c r="BN436" i="1"/>
  <c r="Z436" i="1"/>
  <c r="BP457" i="1"/>
  <c r="BN457" i="1"/>
  <c r="Z457" i="1"/>
  <c r="BP478" i="1"/>
  <c r="BN478" i="1"/>
  <c r="Z478" i="1"/>
  <c r="Y44" i="1"/>
  <c r="Y175" i="1"/>
  <c r="BP253" i="1"/>
  <c r="BN253" i="1"/>
  <c r="Z253" i="1"/>
  <c r="BP261" i="1"/>
  <c r="BN261" i="1"/>
  <c r="Z261" i="1"/>
  <c r="BP292" i="1"/>
  <c r="BN292" i="1"/>
  <c r="Z292" i="1"/>
  <c r="BP308" i="1"/>
  <c r="BN308" i="1"/>
  <c r="Z308" i="1"/>
  <c r="Y326" i="1"/>
  <c r="BP321" i="1"/>
  <c r="BN321" i="1"/>
  <c r="Z321" i="1"/>
  <c r="Y325" i="1"/>
  <c r="BP330" i="1"/>
  <c r="BN330" i="1"/>
  <c r="Z330" i="1"/>
  <c r="BP347" i="1"/>
  <c r="BN347" i="1"/>
  <c r="Z347" i="1"/>
  <c r="BP369" i="1"/>
  <c r="BN369" i="1"/>
  <c r="Z369" i="1"/>
  <c r="BP395" i="1"/>
  <c r="BN395" i="1"/>
  <c r="Z395" i="1"/>
  <c r="BP414" i="1"/>
  <c r="BN414" i="1"/>
  <c r="Z414" i="1"/>
  <c r="BP439" i="1"/>
  <c r="BN439" i="1"/>
  <c r="Z439" i="1"/>
  <c r="BP455" i="1"/>
  <c r="BN455" i="1"/>
  <c r="Z455" i="1"/>
  <c r="Y473" i="1"/>
  <c r="BP469" i="1"/>
  <c r="BN469" i="1"/>
  <c r="Z469" i="1"/>
  <c r="X502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BN121" i="1"/>
  <c r="Y124" i="1"/>
  <c r="Z132" i="1"/>
  <c r="BN132" i="1"/>
  <c r="BP132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Y202" i="1"/>
  <c r="Z199" i="1"/>
  <c r="BN199" i="1"/>
  <c r="Z207" i="1"/>
  <c r="BN207" i="1"/>
  <c r="Z211" i="1"/>
  <c r="BN211" i="1"/>
  <c r="Z222" i="1"/>
  <c r="BN222" i="1"/>
  <c r="Z229" i="1"/>
  <c r="BN229" i="1"/>
  <c r="Z230" i="1"/>
  <c r="BN230" i="1"/>
  <c r="Z246" i="1"/>
  <c r="BN246" i="1"/>
  <c r="Y257" i="1"/>
  <c r="BP260" i="1"/>
  <c r="BN260" i="1"/>
  <c r="Z260" i="1"/>
  <c r="BP269" i="1"/>
  <c r="BN269" i="1"/>
  <c r="Z269" i="1"/>
  <c r="BP300" i="1"/>
  <c r="BN300" i="1"/>
  <c r="Z300" i="1"/>
  <c r="BP316" i="1"/>
  <c r="BN316" i="1"/>
  <c r="Z316" i="1"/>
  <c r="BP322" i="1"/>
  <c r="BN322" i="1"/>
  <c r="Z322" i="1"/>
  <c r="BP337" i="1"/>
  <c r="BN337" i="1"/>
  <c r="Z337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BP447" i="1"/>
  <c r="BN447" i="1"/>
  <c r="Z447" i="1"/>
  <c r="BP461" i="1"/>
  <c r="BN461" i="1"/>
  <c r="Z461" i="1"/>
  <c r="BP482" i="1"/>
  <c r="BN482" i="1"/>
  <c r="Z482" i="1"/>
  <c r="S510" i="1"/>
  <c r="Y338" i="1"/>
  <c r="W510" i="1"/>
  <c r="Y416" i="1"/>
  <c r="Y33" i="1"/>
  <c r="BP26" i="1"/>
  <c r="BN26" i="1"/>
  <c r="Z26" i="1"/>
  <c r="BP30" i="1"/>
  <c r="BN30" i="1"/>
  <c r="Z30" i="1"/>
  <c r="BP53" i="1"/>
  <c r="BN53" i="1"/>
  <c r="Z53" i="1"/>
  <c r="D510" i="1"/>
  <c r="BP57" i="1"/>
  <c r="BN57" i="1"/>
  <c r="Z57" i="1"/>
  <c r="Y59" i="1"/>
  <c r="Y78" i="1"/>
  <c r="BP73" i="1"/>
  <c r="BN73" i="1"/>
  <c r="Z73" i="1"/>
  <c r="BP77" i="1"/>
  <c r="BN77" i="1"/>
  <c r="Z77" i="1"/>
  <c r="Y79" i="1"/>
  <c r="Y98" i="1"/>
  <c r="BP93" i="1"/>
  <c r="BN93" i="1"/>
  <c r="Z93" i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63" i="1"/>
  <c r="BN163" i="1"/>
  <c r="Z163" i="1"/>
  <c r="BP167" i="1"/>
  <c r="BN167" i="1"/>
  <c r="Z167" i="1"/>
  <c r="BP208" i="1"/>
  <c r="BN208" i="1"/>
  <c r="Z208" i="1"/>
  <c r="B510" i="1"/>
  <c r="Y23" i="1"/>
  <c r="BP22" i="1"/>
  <c r="BN22" i="1"/>
  <c r="Z22" i="1"/>
  <c r="Z23" i="1" s="1"/>
  <c r="Y64" i="1"/>
  <c r="BP61" i="1"/>
  <c r="BN61" i="1"/>
  <c r="Z61" i="1"/>
  <c r="BP69" i="1"/>
  <c r="BN69" i="1"/>
  <c r="Z69" i="1"/>
  <c r="Y71" i="1"/>
  <c r="Y84" i="1"/>
  <c r="BP81" i="1"/>
  <c r="BN81" i="1"/>
  <c r="Z81" i="1"/>
  <c r="Z83" i="1" s="1"/>
  <c r="Y112" i="1"/>
  <c r="BP122" i="1"/>
  <c r="BN122" i="1"/>
  <c r="Z122" i="1"/>
  <c r="Z123" i="1" s="1"/>
  <c r="G510" i="1"/>
  <c r="Y130" i="1"/>
  <c r="BP127" i="1"/>
  <c r="BN127" i="1"/>
  <c r="Z127" i="1"/>
  <c r="Z129" i="1" s="1"/>
  <c r="BP149" i="1"/>
  <c r="BN149" i="1"/>
  <c r="Z149" i="1"/>
  <c r="Z151" i="1" s="1"/>
  <c r="BP184" i="1"/>
  <c r="BN184" i="1"/>
  <c r="Z184" i="1"/>
  <c r="Z185" i="1" s="1"/>
  <c r="Y191" i="1"/>
  <c r="BP188" i="1"/>
  <c r="BN188" i="1"/>
  <c r="Z188" i="1"/>
  <c r="Z190" i="1" s="1"/>
  <c r="BP196" i="1"/>
  <c r="BN196" i="1"/>
  <c r="Z196" i="1"/>
  <c r="BP200" i="1"/>
  <c r="BN200" i="1"/>
  <c r="Z200" i="1"/>
  <c r="Y213" i="1"/>
  <c r="BP204" i="1"/>
  <c r="BN204" i="1"/>
  <c r="Z204" i="1"/>
  <c r="BP212" i="1"/>
  <c r="BN212" i="1"/>
  <c r="Z212" i="1"/>
  <c r="Y214" i="1"/>
  <c r="Y219" i="1"/>
  <c r="BP216" i="1"/>
  <c r="BN216" i="1"/>
  <c r="Z216" i="1"/>
  <c r="Z218" i="1" s="1"/>
  <c r="BP225" i="1"/>
  <c r="BN225" i="1"/>
  <c r="Z225" i="1"/>
  <c r="BP228" i="1"/>
  <c r="BN228" i="1"/>
  <c r="Z228" i="1"/>
  <c r="F10" i="1"/>
  <c r="J9" i="1"/>
  <c r="F9" i="1"/>
  <c r="A10" i="1"/>
  <c r="X501" i="1"/>
  <c r="X504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65" i="1"/>
  <c r="Y70" i="1"/>
  <c r="BP67" i="1"/>
  <c r="BN67" i="1"/>
  <c r="Z67" i="1"/>
  <c r="BP75" i="1"/>
  <c r="BN75" i="1"/>
  <c r="Z75" i="1"/>
  <c r="Y83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Y135" i="1"/>
  <c r="Y140" i="1"/>
  <c r="BP137" i="1"/>
  <c r="BN137" i="1"/>
  <c r="Z137" i="1"/>
  <c r="Z139" i="1" s="1"/>
  <c r="H510" i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Y218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7" i="1"/>
  <c r="Y256" i="1"/>
  <c r="Y265" i="1"/>
  <c r="Y272" i="1"/>
  <c r="Y277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Z331" i="1" s="1"/>
  <c r="BP344" i="1"/>
  <c r="BN344" i="1"/>
  <c r="Z344" i="1"/>
  <c r="BP348" i="1"/>
  <c r="BN348" i="1"/>
  <c r="Z348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Y417" i="1"/>
  <c r="X510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0" i="1"/>
  <c r="Y443" i="1"/>
  <c r="BP431" i="1"/>
  <c r="BN431" i="1"/>
  <c r="Z431" i="1"/>
  <c r="BP434" i="1"/>
  <c r="BN434" i="1"/>
  <c r="Z434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Y493" i="1"/>
  <c r="L510" i="1"/>
  <c r="U510" i="1"/>
  <c r="X500" i="1"/>
  <c r="C510" i="1"/>
  <c r="Y45" i="1"/>
  <c r="E510" i="1"/>
  <c r="Y91" i="1"/>
  <c r="F510" i="1"/>
  <c r="Y105" i="1"/>
  <c r="Y146" i="1"/>
  <c r="I510" i="1"/>
  <c r="Y158" i="1"/>
  <c r="J510" i="1"/>
  <c r="Y185" i="1"/>
  <c r="K510" i="1"/>
  <c r="Y232" i="1"/>
  <c r="Z242" i="1"/>
  <c r="BN242" i="1"/>
  <c r="BP242" i="1"/>
  <c r="Z243" i="1"/>
  <c r="BN243" i="1"/>
  <c r="Z245" i="1"/>
  <c r="BN245" i="1"/>
  <c r="Z252" i="1"/>
  <c r="BN252" i="1"/>
  <c r="Z254" i="1"/>
  <c r="BN254" i="1"/>
  <c r="M510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1" i="1"/>
  <c r="Y285" i="1"/>
  <c r="BP284" i="1"/>
  <c r="BN284" i="1"/>
  <c r="Z284" i="1"/>
  <c r="Z285" i="1" s="1"/>
  <c r="Y286" i="1"/>
  <c r="R510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BP346" i="1"/>
  <c r="BN346" i="1"/>
  <c r="Z346" i="1"/>
  <c r="Z350" i="1" s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13" i="1"/>
  <c r="BN413" i="1"/>
  <c r="Z413" i="1"/>
  <c r="Z416" i="1" s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BP462" i="1"/>
  <c r="BN462" i="1"/>
  <c r="Z462" i="1"/>
  <c r="Z464" i="1" s="1"/>
  <c r="Y464" i="1"/>
  <c r="Q510" i="1"/>
  <c r="Y510" i="1"/>
  <c r="Y339" i="1"/>
  <c r="T510" i="1"/>
  <c r="Y351" i="1"/>
  <c r="V510" i="1"/>
  <c r="Y399" i="1"/>
  <c r="Y410" i="1"/>
  <c r="BP440" i="1"/>
  <c r="BN440" i="1"/>
  <c r="Z440" i="1"/>
  <c r="BP448" i="1"/>
  <c r="BN448" i="1"/>
  <c r="Z448" i="1"/>
  <c r="Y459" i="1"/>
  <c r="BP452" i="1"/>
  <c r="BN452" i="1"/>
  <c r="Z452" i="1"/>
  <c r="BP456" i="1"/>
  <c r="BN456" i="1"/>
  <c r="Z456" i="1"/>
  <c r="Y465" i="1"/>
  <c r="BP470" i="1"/>
  <c r="BN470" i="1"/>
  <c r="Z470" i="1"/>
  <c r="Z473" i="1" s="1"/>
  <c r="BP477" i="1"/>
  <c r="BN477" i="1"/>
  <c r="Z477" i="1"/>
  <c r="Y484" i="1"/>
  <c r="AB510" i="1"/>
  <c r="Y498" i="1"/>
  <c r="BP497" i="1"/>
  <c r="BN497" i="1"/>
  <c r="Z497" i="1"/>
  <c r="Z498" i="1" s="1"/>
  <c r="Y499" i="1"/>
  <c r="AA510" i="1"/>
  <c r="Z338" i="1" l="1"/>
  <c r="Z304" i="1"/>
  <c r="Z294" i="1"/>
  <c r="Z247" i="1"/>
  <c r="Z484" i="1"/>
  <c r="Z175" i="1"/>
  <c r="Z134" i="1"/>
  <c r="Z111" i="1"/>
  <c r="Z70" i="1"/>
  <c r="X503" i="1"/>
  <c r="Z256" i="1"/>
  <c r="Z201" i="1"/>
  <c r="Z105" i="1"/>
  <c r="Y500" i="1"/>
  <c r="Z264" i="1"/>
  <c r="Z399" i="1"/>
  <c r="Z58" i="1"/>
  <c r="Z479" i="1"/>
  <c r="Z64" i="1"/>
  <c r="Y502" i="1"/>
  <c r="Z118" i="1"/>
  <c r="Z32" i="1"/>
  <c r="Z458" i="1"/>
  <c r="Z449" i="1"/>
  <c r="Z271" i="1"/>
  <c r="Z443" i="1"/>
  <c r="Z371" i="1"/>
  <c r="Z318" i="1"/>
  <c r="Z312" i="1"/>
  <c r="Z213" i="1"/>
  <c r="Y501" i="1"/>
  <c r="Y504" i="1"/>
  <c r="Z97" i="1"/>
  <c r="Z78" i="1"/>
  <c r="Z505" i="1" l="1"/>
  <c r="Y503" i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<sst xmlns="http://schemas.openxmlformats.org/spreadsheetml/2006/main" count="2184" uniqueCount="788">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</sst>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45926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Пятница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0.41666666666666669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320</v>
      </c>
      <c r="Y42" s="54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84.629629629629633</v>
      </c>
      <c r="Y44" s="549">
        <f>IFERROR(Y41/H41,"0")+IFERROR(Y42/H42,"0")+IFERROR(Y43/H43,"0")</f>
        <v>85</v>
      </c>
      <c r="Z44" s="549">
        <f>IFERROR(IF(Z41="",0,Z41),"0")+IFERROR(IF(Z42="",0,Z42),"0")+IFERROR(IF(Z43="",0,Z43),"0")</f>
        <v>0.8165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370</v>
      </c>
      <c r="Y45" s="549">
        <f>IFERROR(SUM(Y41:Y43),"0")</f>
        <v>374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300</v>
      </c>
      <c r="Y53" s="54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540</v>
      </c>
      <c r="Y57" s="54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147.77777777777777</v>
      </c>
      <c r="Y58" s="549">
        <f>IFERROR(Y52/H52,"0")+IFERROR(Y53/H53,"0")+IFERROR(Y54/H54,"0")+IFERROR(Y55/H55,"0")+IFERROR(Y56/H56,"0")+IFERROR(Y57/H57,"0")</f>
        <v>148</v>
      </c>
      <c r="Z58" s="549">
        <f>IFERROR(IF(Z52="",0,Z52),"0")+IFERROR(IF(Z53="",0,Z53),"0")+IFERROR(IF(Z54="",0,Z54),"0")+IFERROR(IF(Z55="",0,Z55),"0")+IFERROR(IF(Z56="",0,Z56),"0")+IFERROR(IF(Z57="",0,Z57),"0")</f>
        <v>1.6138400000000002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840</v>
      </c>
      <c r="Y59" s="549">
        <f>IFERROR(SUM(Y52:Y57),"0")</f>
        <v>842.40000000000009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400</v>
      </c>
      <c r="Y61" s="548">
        <f>IFERROR(IF(X61="",0,CEILING((X61/$H61),1)*$H61),"")</f>
        <v>410.40000000000003</v>
      </c>
      <c r="Z61" s="36">
        <f>IFERROR(IF(Y61=0,"",ROUNDUP(Y61/H61,0)*0.01898),"")</f>
        <v>0.72123999999999999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416.11111111111109</v>
      </c>
      <c r="BN61" s="64">
        <f>IFERROR(Y61*I61/H61,"0")</f>
        <v>426.92999999999995</v>
      </c>
      <c r="BO61" s="64">
        <f>IFERROR(1/J61*(X61/H61),"0")</f>
        <v>0.57870370370370372</v>
      </c>
      <c r="BP61" s="64">
        <f>IFERROR(1/J61*(Y61/H61),"0")</f>
        <v>0.59375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225</v>
      </c>
      <c r="Y63" s="548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120.37037037037037</v>
      </c>
      <c r="Y64" s="549">
        <f>IFERROR(Y61/H61,"0")+IFERROR(Y62/H62,"0")+IFERROR(Y63/H63,"0")</f>
        <v>122</v>
      </c>
      <c r="Z64" s="549">
        <f>IFERROR(IF(Z61="",0,Z61),"0")+IFERROR(IF(Z62="",0,Z62),"0")+IFERROR(IF(Z63="",0,Z63),"0")</f>
        <v>1.2680799999999999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625</v>
      </c>
      <c r="Y65" s="549">
        <f>IFERROR(SUM(Y61:Y63),"0")</f>
        <v>637.20000000000005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400</v>
      </c>
      <c r="Y87" s="548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87.037037037037038</v>
      </c>
      <c r="Y90" s="549">
        <f>IFERROR(Y87/H87,"0")+IFERROR(Y88/H88,"0")+IFERROR(Y89/H89,"0")</f>
        <v>88</v>
      </c>
      <c r="Z90" s="549">
        <f>IFERROR(IF(Z87="",0,Z87),"0")+IFERROR(IF(Z88="",0,Z88),"0")+IFERROR(IF(Z89="",0,Z89),"0")</f>
        <v>1.1722399999999999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625</v>
      </c>
      <c r="Y91" s="549">
        <f>IFERROR(SUM(Y87:Y89),"0")</f>
        <v>635.40000000000009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360</v>
      </c>
      <c r="Y95" s="548">
        <f>IFERROR(IF(X95="",0,CEILING((X95/$H95),1)*$H95),"")</f>
        <v>361.8</v>
      </c>
      <c r="Z95" s="36">
        <f>IFERROR(IF(Y95=0,"",ROUNDUP(Y95/H95,0)*0.00651),"")</f>
        <v>0.87234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393.59999999999997</v>
      </c>
      <c r="BN95" s="64">
        <f>IFERROR(Y95*I95/H95,"0")</f>
        <v>395.56799999999998</v>
      </c>
      <c r="BO95" s="64">
        <f>IFERROR(1/J95*(X95/H95),"0")</f>
        <v>0.73260073260073255</v>
      </c>
      <c r="BP95" s="64">
        <f>IFERROR(1/J95*(Y95/H95),"0")</f>
        <v>0.73626373626373631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145.67901234567898</v>
      </c>
      <c r="Y97" s="549">
        <f>IFERROR(Y93/H93,"0")+IFERROR(Y94/H94,"0")+IFERROR(Y95/H95,"0")+IFERROR(Y96/H96,"0")</f>
        <v>147</v>
      </c>
      <c r="Z97" s="549">
        <f>IFERROR(IF(Z93="",0,Z93),"0")+IFERROR(IF(Z94="",0,Z94),"0")+IFERROR(IF(Z95="",0,Z95),"0")+IFERROR(IF(Z96="",0,Z96),"0")</f>
        <v>1.1190800000000001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460</v>
      </c>
      <c r="Y98" s="549">
        <f>IFERROR(SUM(Y93:Y96),"0")</f>
        <v>467.1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200</v>
      </c>
      <c r="Y101" s="548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630</v>
      </c>
      <c r="Y103" s="548">
        <f>IFERROR(IF(X103="",0,CEILING((X103/$H103),1)*$H103),"")</f>
        <v>630</v>
      </c>
      <c r="Z103" s="36">
        <f>IFERROR(IF(Y103=0,"",ROUNDUP(Y103/H103,0)*0.00902),"")</f>
        <v>1.2627999999999999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659.40000000000009</v>
      </c>
      <c r="BN103" s="64">
        <f>IFERROR(Y103*I103/H103,"0")</f>
        <v>659.40000000000009</v>
      </c>
      <c r="BO103" s="64">
        <f>IFERROR(1/J103*(X103/H103),"0")</f>
        <v>1.0606060606060606</v>
      </c>
      <c r="BP103" s="64">
        <f>IFERROR(1/J103*(Y103/H103),"0")</f>
        <v>1.0606060606060606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158.51851851851853</v>
      </c>
      <c r="Y105" s="549">
        <f>IFERROR(Y101/H101,"0")+IFERROR(Y102/H102,"0")+IFERROR(Y103/H103,"0")+IFERROR(Y104/H104,"0")</f>
        <v>159</v>
      </c>
      <c r="Z105" s="549">
        <f>IFERROR(IF(Z101="",0,Z101),"0")+IFERROR(IF(Z102="",0,Z102),"0")+IFERROR(IF(Z103="",0,Z103),"0")+IFERROR(IF(Z104="",0,Z104),"0")</f>
        <v>1.6234199999999999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830</v>
      </c>
      <c r="Y106" s="549">
        <f>IFERROR(SUM(Y101:Y104),"0")</f>
        <v>835.2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700</v>
      </c>
      <c r="Y114" s="548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450</v>
      </c>
      <c r="Y116" s="548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253.08641975308643</v>
      </c>
      <c r="Y118" s="549">
        <f>IFERROR(Y114/H114,"0")+IFERROR(Y115/H115,"0")+IFERROR(Y116/H116,"0")+IFERROR(Y117/H117,"0")</f>
        <v>254</v>
      </c>
      <c r="Z118" s="549">
        <f>IFERROR(IF(Z114="",0,Z114),"0")+IFERROR(IF(Z115="",0,Z115),"0")+IFERROR(IF(Z116="",0,Z116),"0")+IFERROR(IF(Z117="",0,Z117),"0")</f>
        <v>2.7384300000000001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1150</v>
      </c>
      <c r="Y119" s="549">
        <f>IFERROR(SUM(Y114:Y117),"0")</f>
        <v>1155.5999999999999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100</v>
      </c>
      <c r="Y162" s="548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87.5</v>
      </c>
      <c r="Y163" s="548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92.916666666666657</v>
      </c>
      <c r="BN163" s="64">
        <f t="shared" si="13"/>
        <v>93.66</v>
      </c>
      <c r="BO163" s="64">
        <f t="shared" si="14"/>
        <v>0.17806267806267806</v>
      </c>
      <c r="BP163" s="64">
        <f t="shared" si="15"/>
        <v>0.17948717948717952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70</v>
      </c>
      <c r="Y164" s="548">
        <f t="shared" si="11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74.333333333333329</v>
      </c>
      <c r="BN164" s="64">
        <f t="shared" si="13"/>
        <v>75.820000000000007</v>
      </c>
      <c r="BO164" s="64">
        <f t="shared" si="14"/>
        <v>0.14245014245014245</v>
      </c>
      <c r="BP164" s="64">
        <f t="shared" si="15"/>
        <v>0.14529914529914531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70</v>
      </c>
      <c r="Y166" s="548">
        <f t="shared" si="1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73.333333333333329</v>
      </c>
      <c r="BN166" s="64">
        <f t="shared" si="13"/>
        <v>74.8</v>
      </c>
      <c r="BO166" s="64">
        <f t="shared" si="14"/>
        <v>0.14245014245014245</v>
      </c>
      <c r="BP166" s="64">
        <f t="shared" si="15"/>
        <v>0.14529914529914531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132.14285714285714</v>
      </c>
      <c r="Y169" s="549">
        <f>IFERROR(Y160/H160,"0")+IFERROR(Y161/H161,"0")+IFERROR(Y162/H162,"0")+IFERROR(Y163/H163,"0")+IFERROR(Y164/H164,"0")+IFERROR(Y165/H165,"0")+IFERROR(Y166/H166,"0")+IFERROR(Y167/H167,"0")+IFERROR(Y168/H168,"0")</f>
        <v>134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0.76868000000000003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327.5</v>
      </c>
      <c r="Y170" s="549">
        <f>IFERROR(SUM(Y160:Y168),"0")</f>
        <v>331.79999999999995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600</v>
      </c>
      <c r="Y195" s="548">
        <f t="shared" si="16"/>
        <v>604.80000000000007</v>
      </c>
      <c r="Z195" s="36">
        <f>IFERROR(IF(Y195=0,"",ROUNDUP(Y195/H195,0)*0.00902),"")</f>
        <v>1.01024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623.33333333333326</v>
      </c>
      <c r="BN195" s="64">
        <f t="shared" si="18"/>
        <v>628.32000000000005</v>
      </c>
      <c r="BO195" s="64">
        <f t="shared" si="19"/>
        <v>0.84175084175084169</v>
      </c>
      <c r="BP195" s="64">
        <f t="shared" si="20"/>
        <v>0.84848484848484851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111.1111111111111</v>
      </c>
      <c r="Y201" s="549">
        <f>IFERROR(Y193/H193,"0")+IFERROR(Y194/H194,"0")+IFERROR(Y195/H195,"0")+IFERROR(Y196/H196,"0")+IFERROR(Y197/H197,"0")+IFERROR(Y198/H198,"0")+IFERROR(Y199/H199,"0")+IFERROR(Y200/H200,"0")</f>
        <v>112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1.01024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600</v>
      </c>
      <c r="Y202" s="549">
        <f>IFERROR(SUM(Y193:Y200),"0")</f>
        <v>604.80000000000007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500</v>
      </c>
      <c r="Y206" s="548">
        <f t="shared" si="21"/>
        <v>504.59999999999997</v>
      </c>
      <c r="Z206" s="36">
        <f>IFERROR(IF(Y206=0,"",ROUNDUP(Y206/H206,0)*0.01898),"")</f>
        <v>1.10084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529.82758620689663</v>
      </c>
      <c r="BN206" s="64">
        <f t="shared" si="23"/>
        <v>534.702</v>
      </c>
      <c r="BO206" s="64">
        <f t="shared" si="24"/>
        <v>0.89798850574712652</v>
      </c>
      <c r="BP206" s="64">
        <f t="shared" si="25"/>
        <v>0.90625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200</v>
      </c>
      <c r="Y207" s="548">
        <f t="shared" si="21"/>
        <v>201.6</v>
      </c>
      <c r="Z207" s="36">
        <f t="shared" ref="Z207:Z212" si="26">IFERROR(IF(Y207=0,"",ROUNDUP(Y207/H207,0)*0.00651),"")</f>
        <v>0.54683999999999999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222.5</v>
      </c>
      <c r="BN207" s="64">
        <f t="shared" si="23"/>
        <v>224.27999999999997</v>
      </c>
      <c r="BO207" s="64">
        <f t="shared" si="24"/>
        <v>0.45787545787545797</v>
      </c>
      <c r="BP207" s="64">
        <f t="shared" si="25"/>
        <v>0.46153846153846156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320</v>
      </c>
      <c r="Y209" s="548">
        <f t="shared" si="21"/>
        <v>321.59999999999997</v>
      </c>
      <c r="Z209" s="36">
        <f t="shared" si="26"/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353.60000000000008</v>
      </c>
      <c r="BN209" s="64">
        <f t="shared" si="23"/>
        <v>355.36799999999999</v>
      </c>
      <c r="BO209" s="64">
        <f t="shared" si="24"/>
        <v>0.73260073260073266</v>
      </c>
      <c r="BP209" s="64">
        <f t="shared" si="25"/>
        <v>0.73626373626373631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80</v>
      </c>
      <c r="Y211" s="548">
        <f t="shared" si="21"/>
        <v>81.599999999999994</v>
      </c>
      <c r="Z211" s="36">
        <f t="shared" si="26"/>
        <v>0.22134000000000001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88.40000000000002</v>
      </c>
      <c r="BN211" s="64">
        <f t="shared" si="23"/>
        <v>90.168000000000006</v>
      </c>
      <c r="BO211" s="64">
        <f t="shared" si="24"/>
        <v>0.18315018315018317</v>
      </c>
      <c r="BP211" s="64">
        <f t="shared" si="25"/>
        <v>0.18681318681318682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120</v>
      </c>
      <c r="Y212" s="548">
        <f t="shared" si="21"/>
        <v>120</v>
      </c>
      <c r="Z212" s="36">
        <f t="shared" si="26"/>
        <v>0.32550000000000001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132.9</v>
      </c>
      <c r="BN212" s="64">
        <f t="shared" si="23"/>
        <v>132.9</v>
      </c>
      <c r="BO212" s="64">
        <f t="shared" si="24"/>
        <v>0.27472527472527475</v>
      </c>
      <c r="BP212" s="64">
        <f t="shared" si="25"/>
        <v>0.27472527472527475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357.4712643678161</v>
      </c>
      <c r="Y213" s="549">
        <f>IFERROR(Y204/H204,"0")+IFERROR(Y205/H205,"0")+IFERROR(Y206/H206,"0")+IFERROR(Y207/H207,"0")+IFERROR(Y208/H208,"0")+IFERROR(Y209/H209,"0")+IFERROR(Y210/H210,"0")+IFERROR(Y211/H211,"0")+IFERROR(Y212/H212,"0")</f>
        <v>360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3.0668600000000001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1220</v>
      </c>
      <c r="Y214" s="549">
        <f>IFERROR(SUM(Y204:Y212),"0")</f>
        <v>1229.3999999999999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100</v>
      </c>
      <c r="Y229" s="548">
        <f t="shared" si="27"/>
        <v>100</v>
      </c>
      <c r="Z229" s="36">
        <f t="shared" si="32"/>
        <v>0.22550000000000001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105.25</v>
      </c>
      <c r="BN229" s="64">
        <f t="shared" si="29"/>
        <v>105.25</v>
      </c>
      <c r="BO229" s="64">
        <f t="shared" si="30"/>
        <v>0.18939393939393939</v>
      </c>
      <c r="BP229" s="64">
        <f t="shared" si="31"/>
        <v>0.18939393939393939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25</v>
      </c>
      <c r="Y231" s="549">
        <f>IFERROR(Y222/H222,"0")+IFERROR(Y223/H223,"0")+IFERROR(Y224/H224,"0")+IFERROR(Y225/H225,"0")+IFERROR(Y226/H226,"0")+IFERROR(Y227/H227,"0")+IFERROR(Y228/H228,"0")+IFERROR(Y229/H229,"0")+IFERROR(Y230/H230,"0")</f>
        <v>25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0.22550000000000001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100</v>
      </c>
      <c r="Y232" s="549">
        <f>IFERROR(SUM(Y222:Y230),"0")</f>
        <v>100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60</v>
      </c>
      <c r="Y269" s="54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200</v>
      </c>
      <c r="Y270" s="54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108.33333333333334</v>
      </c>
      <c r="Y271" s="549">
        <f>IFERROR(Y268/H268,"0")+IFERROR(Y269/H269,"0")+IFERROR(Y270/H270,"0")</f>
        <v>109</v>
      </c>
      <c r="Z271" s="549">
        <f>IFERROR(IF(Z268="",0,Z268),"0")+IFERROR(IF(Z269="",0,Z269),"0")+IFERROR(IF(Z270="",0,Z270),"0")</f>
        <v>0.70958999999999994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260</v>
      </c>
      <c r="Y272" s="549">
        <f>IFERROR(SUM(Y268:Y270),"0")</f>
        <v>261.60000000000002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140</v>
      </c>
      <c r="Y301" s="548">
        <f t="shared" si="33"/>
        <v>140.70000000000002</v>
      </c>
      <c r="Z301" s="36">
        <f>IFERROR(IF(Y301=0,"",ROUNDUP(Y301/H301,0)*0.00502),"")</f>
        <v>0.33634000000000003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146.66666666666666</v>
      </c>
      <c r="BN301" s="64">
        <f t="shared" si="35"/>
        <v>147.40000000000003</v>
      </c>
      <c r="BO301" s="64">
        <f t="shared" si="36"/>
        <v>0.28490028490028491</v>
      </c>
      <c r="BP301" s="64">
        <f t="shared" si="37"/>
        <v>0.28632478632478636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30</v>
      </c>
      <c r="Y303" s="548">
        <f t="shared" si="33"/>
        <v>30.6</v>
      </c>
      <c r="Z303" s="36">
        <f>IFERROR(IF(Y303=0,"",ROUNDUP(Y303/H303,0)*0.00651),"")</f>
        <v>0.11067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33.800000000000004</v>
      </c>
      <c r="BN303" s="64">
        <f t="shared" si="35"/>
        <v>34.475999999999999</v>
      </c>
      <c r="BO303" s="64">
        <f t="shared" si="36"/>
        <v>9.1575091575091583E-2</v>
      </c>
      <c r="BP303" s="64">
        <f t="shared" si="37"/>
        <v>9.3406593406593408E-2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83.333333333333329</v>
      </c>
      <c r="Y304" s="549">
        <f>IFERROR(Y297/H297,"0")+IFERROR(Y298/H298,"0")+IFERROR(Y299/H299,"0")+IFERROR(Y300/H300,"0")+IFERROR(Y301/H301,"0")+IFERROR(Y302/H302,"0")+IFERROR(Y303/H303,"0")</f>
        <v>84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0.44701000000000002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170</v>
      </c>
      <c r="Y305" s="549">
        <f>IFERROR(SUM(Y297:Y303),"0")</f>
        <v>171.3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400</v>
      </c>
      <c r="Y316" s="548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120</v>
      </c>
      <c r="Y317" s="548">
        <f>IFERROR(IF(X317="",0,CEILING((X317/$H317),1)*$H317),"")</f>
        <v>126</v>
      </c>
      <c r="Z317" s="36">
        <f>IFERROR(IF(Y317=0,"",ROUNDUP(Y317/H317,0)*0.01898),"")</f>
        <v>0.28470000000000001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127.41428571428571</v>
      </c>
      <c r="BN317" s="64">
        <f>IFERROR(Y317*I317/H317,"0")</f>
        <v>133.785</v>
      </c>
      <c r="BO317" s="64">
        <f>IFERROR(1/J317*(X317/H317),"0")</f>
        <v>0.2232142857142857</v>
      </c>
      <c r="BP317" s="64">
        <f>IFERROR(1/J317*(Y317/H317),"0")</f>
        <v>0.234375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65.567765567765576</v>
      </c>
      <c r="Y318" s="549">
        <f>IFERROR(Y315/H315,"0")+IFERROR(Y316/H316,"0")+IFERROR(Y317/H317,"0")</f>
        <v>67</v>
      </c>
      <c r="Z318" s="549">
        <f>IFERROR(IF(Z315="",0,Z315),"0")+IFERROR(IF(Z316="",0,Z316),"0")+IFERROR(IF(Z317="",0,Z317),"0")</f>
        <v>1.27166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520</v>
      </c>
      <c r="Y319" s="549">
        <f>IFERROR(SUM(Y315:Y317),"0")</f>
        <v>531.59999999999991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85</v>
      </c>
      <c r="Y323" s="548">
        <f>IFERROR(IF(X323="",0,CEILING((X323/$H323),1)*$H323),"")</f>
        <v>86.699999999999989</v>
      </c>
      <c r="Z323" s="36">
        <f>IFERROR(IF(Y323=0,"",ROUNDUP(Y323/H323,0)*0.00651),"")</f>
        <v>0.22134000000000001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98.500000000000014</v>
      </c>
      <c r="BN323" s="64">
        <f>IFERROR(Y323*I323/H323,"0")</f>
        <v>100.47</v>
      </c>
      <c r="BO323" s="64">
        <f>IFERROR(1/J323*(X323/H323),"0")</f>
        <v>0.18315018315018317</v>
      </c>
      <c r="BP323" s="64">
        <f>IFERROR(1/J323*(Y323/H323),"0")</f>
        <v>0.18681318681318682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340</v>
      </c>
      <c r="Y324" s="548">
        <f>IFERROR(IF(X324="",0,CEILING((X324/$H324),1)*$H324),"")</f>
        <v>341.7</v>
      </c>
      <c r="Z324" s="36">
        <f>IFERROR(IF(Y324=0,"",ROUNDUP(Y324/H324,0)*0.00651),"")</f>
        <v>0.87234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384</v>
      </c>
      <c r="BN324" s="64">
        <f>IFERROR(Y324*I324/H324,"0")</f>
        <v>385.91999999999996</v>
      </c>
      <c r="BO324" s="64">
        <f>IFERROR(1/J324*(X324/H324),"0")</f>
        <v>0.73260073260073266</v>
      </c>
      <c r="BP324" s="64">
        <f>IFERROR(1/J324*(Y324/H324),"0")</f>
        <v>0.73626373626373631</v>
      </c>
    </row>
    <row r="325" spans="1:68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166.66666666666669</v>
      </c>
      <c r="Y325" s="549">
        <f>IFERROR(Y321/H321,"0")+IFERROR(Y322/H322,"0")+IFERROR(Y323/H323,"0")+IFERROR(Y324/H324,"0")</f>
        <v>168</v>
      </c>
      <c r="Z325" s="549">
        <f>IFERROR(IF(Z321="",0,Z321),"0")+IFERROR(IF(Z322="",0,Z322),"0")+IFERROR(IF(Z323="",0,Z323),"0")+IFERROR(IF(Z324="",0,Z324),"0")</f>
        <v>1.09368</v>
      </c>
      <c r="AA325" s="550"/>
      <c r="AB325" s="550"/>
      <c r="AC325" s="550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425</v>
      </c>
      <c r="Y326" s="549">
        <f>IFERROR(SUM(Y321:Y324),"0")</f>
        <v>428.4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875</v>
      </c>
      <c r="Y336" s="548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525</v>
      </c>
      <c r="Y337" s="548">
        <f>IFERROR(IF(X337="",0,CEILING((X337/$H337),1)*$H337),"")</f>
        <v>525</v>
      </c>
      <c r="Z337" s="36">
        <f>IFERROR(IF(Y337=0,"",ROUNDUP(Y337/H337,0)*0.00651),"")</f>
        <v>1.6274999999999999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585</v>
      </c>
      <c r="BN337" s="64">
        <f>IFERROR(Y337*I337/H337,"0")</f>
        <v>585</v>
      </c>
      <c r="BO337" s="64">
        <f>IFERROR(1/J337*(X337/H337),"0")</f>
        <v>1.3736263736263736</v>
      </c>
      <c r="BP337" s="64">
        <f>IFERROR(1/J337*(Y337/H337),"0")</f>
        <v>1.3736263736263736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666.66666666666663</v>
      </c>
      <c r="Y338" s="549">
        <f>IFERROR(Y335/H335,"0")+IFERROR(Y336/H336,"0")+IFERROR(Y337/H337,"0")</f>
        <v>667</v>
      </c>
      <c r="Z338" s="549">
        <f>IFERROR(IF(Z335="",0,Z335),"0")+IFERROR(IF(Z336="",0,Z336),"0")+IFERROR(IF(Z337="",0,Z337),"0")</f>
        <v>4.3421699999999994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1400</v>
      </c>
      <c r="Y339" s="549">
        <f>IFERROR(SUM(Y335:Y337),"0")</f>
        <v>1400.7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1800</v>
      </c>
      <c r="Y343" s="548">
        <f t="shared" ref="Y343:Y349" si="38">IFERROR(IF(X343="",0,CEILING((X343/$H343),1)*$H343),"")</f>
        <v>1800</v>
      </c>
      <c r="Z343" s="36">
        <f>IFERROR(IF(Y343=0,"",ROUNDUP(Y343/H343,0)*0.02175),"")</f>
        <v>2.61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1857.6</v>
      </c>
      <c r="BN343" s="64">
        <f t="shared" ref="BN343:BN349" si="40">IFERROR(Y343*I343/H343,"0")</f>
        <v>1857.6</v>
      </c>
      <c r="BO343" s="64">
        <f t="shared" ref="BO343:BO349" si="41">IFERROR(1/J343*(X343/H343),"0")</f>
        <v>2.5</v>
      </c>
      <c r="BP343" s="64">
        <f t="shared" ref="BP343:BP349" si="42">IFERROR(1/J343*(Y343/H343),"0")</f>
        <v>2.5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1500</v>
      </c>
      <c r="Y344" s="548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1000</v>
      </c>
      <c r="Y345" s="548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250</v>
      </c>
      <c r="Y346" s="548">
        <f t="shared" si="38"/>
        <v>255</v>
      </c>
      <c r="Z346" s="36">
        <f>IFERROR(IF(Y346=0,"",ROUNDUP(Y346/H346,0)*0.02175),"")</f>
        <v>0.36974999999999997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258</v>
      </c>
      <c r="BN346" s="64">
        <f t="shared" si="40"/>
        <v>263.16000000000003</v>
      </c>
      <c r="BO346" s="64">
        <f t="shared" si="41"/>
        <v>0.34722222222222221</v>
      </c>
      <c r="BP346" s="64">
        <f t="shared" si="42"/>
        <v>0.35416666666666663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303.33333333333337</v>
      </c>
      <c r="Y350" s="549">
        <f>IFERROR(Y343/H343,"0")+IFERROR(Y344/H344,"0")+IFERROR(Y345/H345,"0")+IFERROR(Y346/H346,"0")+IFERROR(Y347/H347,"0")+IFERROR(Y348/H348,"0")+IFERROR(Y349/H349,"0")</f>
        <v>304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6.6120000000000001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4550</v>
      </c>
      <c r="Y351" s="549">
        <f>IFERROR(SUM(Y343:Y349),"0")</f>
        <v>4560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1000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66.666666666666671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1000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100</v>
      </c>
      <c r="Y433" s="548">
        <f t="shared" si="49"/>
        <v>100.32000000000001</v>
      </c>
      <c r="Z433" s="36">
        <f t="shared" si="50"/>
        <v>0.22724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106.81818181818181</v>
      </c>
      <c r="BN433" s="64">
        <f t="shared" si="52"/>
        <v>107.16</v>
      </c>
      <c r="BO433" s="64">
        <f t="shared" si="53"/>
        <v>0.18210955710955709</v>
      </c>
      <c r="BP433" s="64">
        <f t="shared" si="54"/>
        <v>0.18269230769230771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250</v>
      </c>
      <c r="Y436" s="548">
        <f t="shared" si="49"/>
        <v>253.44</v>
      </c>
      <c r="Z436" s="36">
        <f t="shared" si="50"/>
        <v>0.57408000000000003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267.04545454545456</v>
      </c>
      <c r="BN436" s="64">
        <f t="shared" si="52"/>
        <v>270.71999999999997</v>
      </c>
      <c r="BO436" s="64">
        <f t="shared" si="53"/>
        <v>0.45527389277389274</v>
      </c>
      <c r="BP436" s="64">
        <f t="shared" si="54"/>
        <v>0.46153846153846156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66.287878787878782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0.80132000000000003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350</v>
      </c>
      <c r="Y444" s="549">
        <f>IFERROR(SUM(Y431:Y442),"0")</f>
        <v>353.76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200</v>
      </c>
      <c r="Y446" s="548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37.878787878787875</v>
      </c>
      <c r="Y449" s="549">
        <f>IFERROR(Y446/H446,"0")+IFERROR(Y447/H447,"0")+IFERROR(Y448/H448,"0")</f>
        <v>38</v>
      </c>
      <c r="Z449" s="549">
        <f>IFERROR(IF(Z446="",0,Z446),"0")+IFERROR(IF(Z447="",0,Z447),"0")+IFERROR(IF(Z448="",0,Z448),"0")</f>
        <v>0.45448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200</v>
      </c>
      <c r="Y450" s="549">
        <f>IFERROR(SUM(Y446:Y448),"0")</f>
        <v>200.64000000000001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200</v>
      </c>
      <c r="Y453" s="548">
        <f t="shared" si="55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213.63636363636363</v>
      </c>
      <c r="BN453" s="64">
        <f t="shared" si="57"/>
        <v>214.32</v>
      </c>
      <c r="BO453" s="64">
        <f t="shared" si="58"/>
        <v>0.36421911421911418</v>
      </c>
      <c r="BP453" s="64">
        <f t="shared" si="59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100</v>
      </c>
      <c r="Y454" s="548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56.818181818181813</v>
      </c>
      <c r="Y458" s="549">
        <f>IFERROR(Y452/H452,"0")+IFERROR(Y453/H453,"0")+IFERROR(Y454/H454,"0")+IFERROR(Y455/H455,"0")+IFERROR(Y456/H456,"0")+IFERROR(Y457/H457,"0")</f>
        <v>57</v>
      </c>
      <c r="Z458" s="549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300</v>
      </c>
      <c r="Y459" s="549">
        <f>IFERROR(SUM(Y452:Y457),"0")</f>
        <v>300.96000000000004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1100</v>
      </c>
      <c r="Y487" s="548">
        <f>IFERROR(IF(X487="",0,CEILING((X487/$H487),1)*$H487),"")</f>
        <v>1107</v>
      </c>
      <c r="Z487" s="36">
        <f>IFERROR(IF(Y487=0,"",ROUNDUP(Y487/H487,0)*0.01898),"")</f>
        <v>2.3345400000000001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1163.4333333333334</v>
      </c>
      <c r="BN487" s="64">
        <f>IFERROR(Y487*I487/H487,"0")</f>
        <v>1170.837</v>
      </c>
      <c r="BO487" s="64">
        <f>IFERROR(1/J487*(X487/H487),"0")</f>
        <v>1.9097222222222223</v>
      </c>
      <c r="BP487" s="64">
        <f>IFERROR(1/J487*(Y487/H487),"0")</f>
        <v>1.921875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122.22222222222223</v>
      </c>
      <c r="Y488" s="549">
        <f>IFERROR(Y487/H487,"0")</f>
        <v>123</v>
      </c>
      <c r="Z488" s="549">
        <f>IFERROR(IF(Z487="",0,Z487),"0")</f>
        <v>2.3345400000000001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1100</v>
      </c>
      <c r="Y489" s="549">
        <f>IFERROR(SUM(Y487:Y487),"0")</f>
        <v>1107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17422.5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17533.86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18441.294209398518</v>
      </c>
      <c r="Y501" s="549">
        <f>IFERROR(SUM(BN22:BN497),"0")</f>
        <v>18558.977999999999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31</v>
      </c>
      <c r="Y502" s="38">
        <f>ROUNDUP(SUM(BP22:BP497),0)</f>
        <v>31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19216.294209398518</v>
      </c>
      <c r="Y503" s="549">
        <f>GrossWeightTotalR+PalletQtyTotalR*25</f>
        <v>19333.977999999999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3366.5988343287195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3385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35.628289999999993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374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1479.6000000000001</v>
      </c>
      <c r="E510" s="46">
        <f>IFERROR(Y87*1,"0")+IFERROR(Y88*1,"0")+IFERROR(Y89*1,"0")+IFERROR(Y93*1,"0")+IFERROR(Y94*1,"0")+IFERROR(Y95*1,"0")+IFERROR(Y96*1,"0")</f>
        <v>1102.5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1990.8000000000002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331.79999999999995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1834.1999999999998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100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261.60000000000002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1131.3</v>
      </c>
      <c r="S510" s="46">
        <f>IFERROR(Y335*1,"0")+IFERROR(Y336*1,"0")+IFERROR(Y337*1,"0")</f>
        <v>1400.7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5565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855.36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1107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50,00"/>
        <filter val="1 220,00"/>
        <filter val="1 400,00"/>
        <filter val="1 500,00"/>
        <filter val="1 800,00"/>
        <filter val="100,00"/>
        <filter val="108,33"/>
        <filter val="111,11"/>
        <filter val="120,00"/>
        <filter val="120,37"/>
        <filter val="122,22"/>
        <filter val="132,14"/>
        <filter val="140,00"/>
        <filter val="145,68"/>
        <filter val="147,78"/>
        <filter val="158,52"/>
        <filter val="166,67"/>
        <filter val="17 422,50"/>
        <filter val="170,00"/>
        <filter val="18 441,29"/>
        <filter val="19 216,29"/>
        <filter val="200,00"/>
        <filter val="225,00"/>
        <filter val="25,00"/>
        <filter val="250,00"/>
        <filter val="253,09"/>
        <filter val="260,00"/>
        <filter val="3 366,60"/>
        <filter val="30,00"/>
        <filter val="300,00"/>
        <filter val="303,33"/>
        <filter val="31"/>
        <filter val="320,00"/>
        <filter val="327,50"/>
        <filter val="340,00"/>
        <filter val="350,00"/>
        <filter val="357,47"/>
        <filter val="360,00"/>
        <filter val="37,88"/>
        <filter val="370,00"/>
        <filter val="4 550,00"/>
        <filter val="400,00"/>
        <filter val="425,00"/>
        <filter val="450,00"/>
        <filter val="460,00"/>
        <filter val="50,00"/>
        <filter val="500,00"/>
        <filter val="520,00"/>
        <filter val="525,00"/>
        <filter val="540,00"/>
        <filter val="56,82"/>
        <filter val="60,00"/>
        <filter val="600,00"/>
        <filter val="625,00"/>
        <filter val="630,00"/>
        <filter val="65,57"/>
        <filter val="66,29"/>
        <filter val="66,67"/>
        <filter val="666,67"/>
        <filter val="70,00"/>
        <filter val="700,00"/>
        <filter val="80,00"/>
        <filter val="83,33"/>
        <filter val="830,00"/>
        <filter val="84,63"/>
        <filter val="840,00"/>
        <filter val="85,00"/>
        <filter val="87,04"/>
        <filter val="87,50"/>
        <filter val="875,00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