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037EE1-3477-4A92-93E2-F8273D2FA9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S510" i="1" s="1"/>
  <c r="P335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Y264" i="1" s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Y214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1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Y37" i="1" l="1"/>
  <c r="Y36" i="1"/>
  <c r="BP56" i="1"/>
  <c r="BN56" i="1"/>
  <c r="Z56" i="1"/>
  <c r="BP103" i="1"/>
  <c r="BN103" i="1"/>
  <c r="Z103" i="1"/>
  <c r="Y145" i="1"/>
  <c r="BP143" i="1"/>
  <c r="BN143" i="1"/>
  <c r="Z143" i="1"/>
  <c r="Z145" i="1" s="1"/>
  <c r="BP164" i="1"/>
  <c r="BN164" i="1"/>
  <c r="Z164" i="1"/>
  <c r="BP195" i="1"/>
  <c r="BN195" i="1"/>
  <c r="Z195" i="1"/>
  <c r="BP223" i="1"/>
  <c r="BN223" i="1"/>
  <c r="Z223" i="1"/>
  <c r="BP245" i="1"/>
  <c r="BN245" i="1"/>
  <c r="Z245" i="1"/>
  <c r="BP297" i="1"/>
  <c r="BN297" i="1"/>
  <c r="Z297" i="1"/>
  <c r="BP317" i="1"/>
  <c r="BN317" i="1"/>
  <c r="Z317" i="1"/>
  <c r="BP358" i="1"/>
  <c r="BN358" i="1"/>
  <c r="Z358" i="1"/>
  <c r="BP394" i="1"/>
  <c r="BN394" i="1"/>
  <c r="Z394" i="1"/>
  <c r="BP453" i="1"/>
  <c r="BN453" i="1"/>
  <c r="Z453" i="1"/>
  <c r="B510" i="1"/>
  <c r="X502" i="1"/>
  <c r="Y33" i="1"/>
  <c r="Z35" i="1"/>
  <c r="Z36" i="1" s="1"/>
  <c r="BN35" i="1"/>
  <c r="BP35" i="1"/>
  <c r="BP41" i="1"/>
  <c r="BN41" i="1"/>
  <c r="Z41" i="1"/>
  <c r="BP76" i="1"/>
  <c r="BN76" i="1"/>
  <c r="Z76" i="1"/>
  <c r="BP121" i="1"/>
  <c r="BN121" i="1"/>
  <c r="Z121" i="1"/>
  <c r="BP144" i="1"/>
  <c r="BN144" i="1"/>
  <c r="Z144" i="1"/>
  <c r="BP148" i="1"/>
  <c r="BN148" i="1"/>
  <c r="Z148" i="1"/>
  <c r="BP174" i="1"/>
  <c r="BN174" i="1"/>
  <c r="Z174" i="1"/>
  <c r="BP207" i="1"/>
  <c r="BN207" i="1"/>
  <c r="Z207" i="1"/>
  <c r="BP228" i="1"/>
  <c r="BN228" i="1"/>
  <c r="Z228" i="1"/>
  <c r="BP270" i="1"/>
  <c r="BN270" i="1"/>
  <c r="Z270" i="1"/>
  <c r="BP307" i="1"/>
  <c r="BN307" i="1"/>
  <c r="Z307" i="1"/>
  <c r="BP344" i="1"/>
  <c r="BN344" i="1"/>
  <c r="Z344" i="1"/>
  <c r="Y365" i="1"/>
  <c r="Y364" i="1"/>
  <c r="BP363" i="1"/>
  <c r="BN363" i="1"/>
  <c r="Z363" i="1"/>
  <c r="Z364" i="1" s="1"/>
  <c r="BP368" i="1"/>
  <c r="BN368" i="1"/>
  <c r="Z368" i="1"/>
  <c r="BP413" i="1"/>
  <c r="BN413" i="1"/>
  <c r="Z413" i="1"/>
  <c r="BP463" i="1"/>
  <c r="BN463" i="1"/>
  <c r="Z463" i="1"/>
  <c r="G510" i="1"/>
  <c r="BP138" i="1"/>
  <c r="BN138" i="1"/>
  <c r="Z138" i="1"/>
  <c r="BP162" i="1"/>
  <c r="BN162" i="1"/>
  <c r="Z162" i="1"/>
  <c r="Y176" i="1"/>
  <c r="BP172" i="1"/>
  <c r="BN172" i="1"/>
  <c r="Z172" i="1"/>
  <c r="Y201" i="1"/>
  <c r="BP193" i="1"/>
  <c r="BN193" i="1"/>
  <c r="Z193" i="1"/>
  <c r="BP205" i="1"/>
  <c r="BN205" i="1"/>
  <c r="Z205" i="1"/>
  <c r="Y218" i="1"/>
  <c r="BP216" i="1"/>
  <c r="BN216" i="1"/>
  <c r="Z216" i="1"/>
  <c r="BP226" i="1"/>
  <c r="BN226" i="1"/>
  <c r="Z226" i="1"/>
  <c r="BP243" i="1"/>
  <c r="BN243" i="1"/>
  <c r="Z243" i="1"/>
  <c r="BP268" i="1"/>
  <c r="BN268" i="1"/>
  <c r="Z268" i="1"/>
  <c r="BP293" i="1"/>
  <c r="BN293" i="1"/>
  <c r="Z293" i="1"/>
  <c r="BP303" i="1"/>
  <c r="BN303" i="1"/>
  <c r="Z303" i="1"/>
  <c r="Y319" i="1"/>
  <c r="BP315" i="1"/>
  <c r="BN315" i="1"/>
  <c r="Z315" i="1"/>
  <c r="BP336" i="1"/>
  <c r="BN336" i="1"/>
  <c r="Z336" i="1"/>
  <c r="BP354" i="1"/>
  <c r="BN354" i="1"/>
  <c r="Z354" i="1"/>
  <c r="BP392" i="1"/>
  <c r="BN392" i="1"/>
  <c r="Z392" i="1"/>
  <c r="Y404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Y465" i="1"/>
  <c r="BP461" i="1"/>
  <c r="BN461" i="1"/>
  <c r="Z461" i="1"/>
  <c r="Y464" i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4" i="1"/>
  <c r="BN94" i="1"/>
  <c r="Z101" i="1"/>
  <c r="BN101" i="1"/>
  <c r="Z109" i="1"/>
  <c r="BN109" i="1"/>
  <c r="Y119" i="1"/>
  <c r="Z117" i="1"/>
  <c r="BN117" i="1"/>
  <c r="Y123" i="1"/>
  <c r="Z128" i="1"/>
  <c r="BN128" i="1"/>
  <c r="BP150" i="1"/>
  <c r="BN150" i="1"/>
  <c r="Z150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BP252" i="1"/>
  <c r="BN252" i="1"/>
  <c r="Z252" i="1"/>
  <c r="P510" i="1"/>
  <c r="Y276" i="1"/>
  <c r="BP275" i="1"/>
  <c r="BN275" i="1"/>
  <c r="Z275" i="1"/>
  <c r="Z276" i="1" s="1"/>
  <c r="Y281" i="1"/>
  <c r="Y280" i="1"/>
  <c r="BP279" i="1"/>
  <c r="BN279" i="1"/>
  <c r="Z279" i="1"/>
  <c r="Z280" i="1" s="1"/>
  <c r="Q510" i="1"/>
  <c r="Y285" i="1"/>
  <c r="BP284" i="1"/>
  <c r="BN284" i="1"/>
  <c r="Z284" i="1"/>
  <c r="Z285" i="1" s="1"/>
  <c r="BP289" i="1"/>
  <c r="BN289" i="1"/>
  <c r="Z289" i="1"/>
  <c r="BP478" i="1"/>
  <c r="BN478" i="1"/>
  <c r="Z478" i="1"/>
  <c r="Y134" i="1"/>
  <c r="Y152" i="1"/>
  <c r="Y170" i="1"/>
  <c r="BP299" i="1"/>
  <c r="BN299" i="1"/>
  <c r="Z299" i="1"/>
  <c r="BP309" i="1"/>
  <c r="BN309" i="1"/>
  <c r="Z309" i="1"/>
  <c r="BP323" i="1"/>
  <c r="BN323" i="1"/>
  <c r="Z323" i="1"/>
  <c r="BP346" i="1"/>
  <c r="BN346" i="1"/>
  <c r="Z346" i="1"/>
  <c r="BP370" i="1"/>
  <c r="BN370" i="1"/>
  <c r="Z370" i="1"/>
  <c r="Y376" i="1"/>
  <c r="Y375" i="1"/>
  <c r="BP374" i="1"/>
  <c r="BN374" i="1"/>
  <c r="Z374" i="1"/>
  <c r="Z375" i="1" s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39" i="1"/>
  <c r="BN439" i="1"/>
  <c r="Z439" i="1"/>
  <c r="BP455" i="1"/>
  <c r="BN455" i="1"/>
  <c r="Z455" i="1"/>
  <c r="BP471" i="1"/>
  <c r="BN471" i="1"/>
  <c r="Z471" i="1"/>
  <c r="BP492" i="1"/>
  <c r="BN492" i="1"/>
  <c r="Z492" i="1"/>
  <c r="Y305" i="1"/>
  <c r="Y325" i="1"/>
  <c r="Y331" i="1"/>
  <c r="T510" i="1"/>
  <c r="U510" i="1"/>
  <c r="Y371" i="1"/>
  <c r="Y484" i="1"/>
  <c r="H9" i="1"/>
  <c r="A10" i="1"/>
  <c r="Y32" i="1"/>
  <c r="Y44" i="1"/>
  <c r="Y71" i="1"/>
  <c r="Y79" i="1"/>
  <c r="Y83" i="1"/>
  <c r="Y106" i="1"/>
  <c r="Y129" i="1"/>
  <c r="Y169" i="1"/>
  <c r="Y175" i="1"/>
  <c r="BP211" i="1"/>
  <c r="BN211" i="1"/>
  <c r="Z211" i="1"/>
  <c r="BP229" i="1"/>
  <c r="BN229" i="1"/>
  <c r="Z229" i="1"/>
  <c r="BP246" i="1"/>
  <c r="BN246" i="1"/>
  <c r="Z246" i="1"/>
  <c r="L510" i="1"/>
  <c r="Y256" i="1"/>
  <c r="BP251" i="1"/>
  <c r="BN251" i="1"/>
  <c r="Z251" i="1"/>
  <c r="BP255" i="1"/>
  <c r="BN255" i="1"/>
  <c r="Z255" i="1"/>
  <c r="Y257" i="1"/>
  <c r="BP292" i="1"/>
  <c r="BN292" i="1"/>
  <c r="Z292" i="1"/>
  <c r="BP300" i="1"/>
  <c r="BN300" i="1"/>
  <c r="Z300" i="1"/>
  <c r="BP308" i="1"/>
  <c r="BN308" i="1"/>
  <c r="Z308" i="1"/>
  <c r="Y312" i="1"/>
  <c r="Y24" i="1"/>
  <c r="Y59" i="1"/>
  <c r="Y65" i="1"/>
  <c r="Y90" i="1"/>
  <c r="Y97" i="1"/>
  <c r="Y112" i="1"/>
  <c r="Y118" i="1"/>
  <c r="Y124" i="1"/>
  <c r="Y135" i="1"/>
  <c r="Y139" i="1"/>
  <c r="Y151" i="1"/>
  <c r="Y186" i="1"/>
  <c r="Y190" i="1"/>
  <c r="Y202" i="1"/>
  <c r="BP224" i="1"/>
  <c r="BN224" i="1"/>
  <c r="Z224" i="1"/>
  <c r="Y248" i="1"/>
  <c r="M510" i="1"/>
  <c r="Y265" i="1"/>
  <c r="BP260" i="1"/>
  <c r="BN260" i="1"/>
  <c r="Z260" i="1"/>
  <c r="BP269" i="1"/>
  <c r="BN269" i="1"/>
  <c r="Z269" i="1"/>
  <c r="Z271" i="1" s="1"/>
  <c r="Y304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BN81" i="1"/>
  <c r="BP81" i="1"/>
  <c r="E510" i="1"/>
  <c r="Z88" i="1"/>
  <c r="BN88" i="1"/>
  <c r="Y91" i="1"/>
  <c r="Z93" i="1"/>
  <c r="BN93" i="1"/>
  <c r="BP93" i="1"/>
  <c r="Z95" i="1"/>
  <c r="BN95" i="1"/>
  <c r="F510" i="1"/>
  <c r="Z102" i="1"/>
  <c r="BN102" i="1"/>
  <c r="Z104" i="1"/>
  <c r="BN104" i="1"/>
  <c r="Y105" i="1"/>
  <c r="Z108" i="1"/>
  <c r="BN108" i="1"/>
  <c r="BP108" i="1"/>
  <c r="Z110" i="1"/>
  <c r="BN110" i="1"/>
  <c r="Z114" i="1"/>
  <c r="BN114" i="1"/>
  <c r="BP114" i="1"/>
  <c r="Z116" i="1"/>
  <c r="BN116" i="1"/>
  <c r="Z122" i="1"/>
  <c r="BN122" i="1"/>
  <c r="Z127" i="1"/>
  <c r="BN127" i="1"/>
  <c r="BP127" i="1"/>
  <c r="Y130" i="1"/>
  <c r="Z133" i="1"/>
  <c r="Z134" i="1" s="1"/>
  <c r="BN133" i="1"/>
  <c r="Z137" i="1"/>
  <c r="BN137" i="1"/>
  <c r="BP137" i="1"/>
  <c r="H510" i="1"/>
  <c r="Y146" i="1"/>
  <c r="Z149" i="1"/>
  <c r="Z151" i="1" s="1"/>
  <c r="BN149" i="1"/>
  <c r="I510" i="1"/>
  <c r="Y158" i="1"/>
  <c r="Z161" i="1"/>
  <c r="BN161" i="1"/>
  <c r="Z163" i="1"/>
  <c r="BN163" i="1"/>
  <c r="Z165" i="1"/>
  <c r="BN165" i="1"/>
  <c r="Z167" i="1"/>
  <c r="BN167" i="1"/>
  <c r="Z173" i="1"/>
  <c r="Z175" i="1" s="1"/>
  <c r="BN173" i="1"/>
  <c r="J510" i="1"/>
  <c r="Z184" i="1"/>
  <c r="Z185" i="1" s="1"/>
  <c r="BN184" i="1"/>
  <c r="Y185" i="1"/>
  <c r="Z188" i="1"/>
  <c r="Z190" i="1" s="1"/>
  <c r="BN188" i="1"/>
  <c r="BP188" i="1"/>
  <c r="Z194" i="1"/>
  <c r="BN194" i="1"/>
  <c r="Z196" i="1"/>
  <c r="BN196" i="1"/>
  <c r="Z198" i="1"/>
  <c r="BN198" i="1"/>
  <c r="Z200" i="1"/>
  <c r="BN200" i="1"/>
  <c r="Z204" i="1"/>
  <c r="BN204" i="1"/>
  <c r="BP204" i="1"/>
  <c r="Z206" i="1"/>
  <c r="BN206" i="1"/>
  <c r="Z208" i="1"/>
  <c r="BN208" i="1"/>
  <c r="BP209" i="1"/>
  <c r="BN209" i="1"/>
  <c r="Z209" i="1"/>
  <c r="Y213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Y271" i="1"/>
  <c r="BP290" i="1"/>
  <c r="BN290" i="1"/>
  <c r="Z290" i="1"/>
  <c r="Z294" i="1" s="1"/>
  <c r="Y294" i="1"/>
  <c r="BP298" i="1"/>
  <c r="BN298" i="1"/>
  <c r="Z298" i="1"/>
  <c r="Z304" i="1" s="1"/>
  <c r="BP302" i="1"/>
  <c r="BN302" i="1"/>
  <c r="Z302" i="1"/>
  <c r="Y313" i="1"/>
  <c r="Y318" i="1"/>
  <c r="Y326" i="1"/>
  <c r="Y332" i="1"/>
  <c r="Y339" i="1"/>
  <c r="Y351" i="1"/>
  <c r="Y355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O510" i="1"/>
  <c r="W510" i="1"/>
  <c r="Y277" i="1"/>
  <c r="Y286" i="1"/>
  <c r="R510" i="1"/>
  <c r="Y295" i="1"/>
  <c r="Z310" i="1"/>
  <c r="BN310" i="1"/>
  <c r="Z316" i="1"/>
  <c r="Z318" i="1" s="1"/>
  <c r="BN316" i="1"/>
  <c r="Z321" i="1"/>
  <c r="BN321" i="1"/>
  <c r="BP321" i="1"/>
  <c r="Z322" i="1"/>
  <c r="BN322" i="1"/>
  <c r="Z324" i="1"/>
  <c r="BN324" i="1"/>
  <c r="Z328" i="1"/>
  <c r="BN328" i="1"/>
  <c r="BP328" i="1"/>
  <c r="Z330" i="1"/>
  <c r="BN330" i="1"/>
  <c r="Z335" i="1"/>
  <c r="BN335" i="1"/>
  <c r="BP335" i="1"/>
  <c r="Z337" i="1"/>
  <c r="BN337" i="1"/>
  <c r="Y338" i="1"/>
  <c r="Z343" i="1"/>
  <c r="BN343" i="1"/>
  <c r="BP343" i="1"/>
  <c r="Z345" i="1"/>
  <c r="BN345" i="1"/>
  <c r="Z347" i="1"/>
  <c r="BN347" i="1"/>
  <c r="Z349" i="1"/>
  <c r="BN349" i="1"/>
  <c r="Y350" i="1"/>
  <c r="Z353" i="1"/>
  <c r="Z355" i="1" s="1"/>
  <c r="BN353" i="1"/>
  <c r="BP353" i="1"/>
  <c r="Y360" i="1"/>
  <c r="Z359" i="1"/>
  <c r="Z360" i="1" s="1"/>
  <c r="BN359" i="1"/>
  <c r="Y361" i="1"/>
  <c r="BP369" i="1"/>
  <c r="BN369" i="1"/>
  <c r="Z369" i="1"/>
  <c r="Y380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Z464" i="1" s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371" i="1" l="1"/>
  <c r="Z247" i="1"/>
  <c r="Z139" i="1"/>
  <c r="Z129" i="1"/>
  <c r="Z123" i="1"/>
  <c r="Z90" i="1"/>
  <c r="Z83" i="1"/>
  <c r="Z44" i="1"/>
  <c r="Z201" i="1"/>
  <c r="Z58" i="1"/>
  <c r="Z312" i="1"/>
  <c r="Z479" i="1"/>
  <c r="Z473" i="1"/>
  <c r="Z443" i="1"/>
  <c r="Z331" i="1"/>
  <c r="Z169" i="1"/>
  <c r="Z118" i="1"/>
  <c r="Z105" i="1"/>
  <c r="Z97" i="1"/>
  <c r="Z78" i="1"/>
  <c r="Z64" i="1"/>
  <c r="Z458" i="1"/>
  <c r="Z231" i="1"/>
  <c r="Y502" i="1"/>
  <c r="Z350" i="1"/>
  <c r="Z338" i="1"/>
  <c r="Z325" i="1"/>
  <c r="Z399" i="1"/>
  <c r="Z213" i="1"/>
  <c r="Z111" i="1"/>
  <c r="Z70" i="1"/>
  <c r="Z32" i="1"/>
  <c r="Z505" i="1" s="1"/>
  <c r="Y504" i="1"/>
  <c r="Y501" i="1"/>
  <c r="Y503" i="1" s="1"/>
  <c r="Z264" i="1"/>
  <c r="Y500" i="1"/>
  <c r="Z256" i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<sst xmlns="http://schemas.openxmlformats.org/spreadsheetml/2006/main" count="2204" uniqueCount="805">
  <si>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</si>
  <si>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</si>
  <si>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</si>
  <si>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</si>
  <si>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</si>
  <si>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</si>
  <si>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</si>
  <si>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</si>
  <si>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</si>
  <si>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</si>
  <si>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</si>
  <si>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</si>
  <si>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</si>
  <si>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</si>
  <si>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</si>
  <si>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</si>
  <si>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</si>
  <si>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</si>
  <si>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</si>
  <si>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</si>
  <si>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</si>
  <si>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</si>
  <si>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</si>
  <si>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</si>
  <si>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</si>
  <si>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</si>
  <si>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</si>
  <si>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</si>
  <si>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</si>
  <si>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</si>
  <si>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</si>
  <si>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</si>
  <si>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</si>
  <si>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</si>
  <si>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</si>
  <si>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</si>
  <si>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</si>
  <si>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</si>
  <si>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</si>
  <si>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</si>
  <si>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</si>
  <si>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</si>
  <si>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</si>
  <si>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</si>
  <si>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</si>
  <si>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</si>
  <si>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</si>
  <si>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</si>
  <si>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</si>
  <si>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</si>
  <si>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</si>
  <si>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</si>
  <si>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</si>
  <si>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</si>
  <si>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</si>
  <si>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</si>
  <si>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</si>
  <si>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</si>
  <si>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</si>
  <si>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</si>
  <si>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</si>
  <si>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</si>
  <si>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</si>
  <si>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</si>
  <si>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</si>
  <si>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</si>
  <si>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</si>
  <si>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</si>
  <si>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</si>
  <si>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</si>
  <si>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</si>
  <si>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</si>
  <si>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</si>
  <si>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</si>
  <si>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</si>
  <si>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</si>
  <si>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</si>
  <si>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</si>
  <si>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</si>
  <si>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</si>
  <si>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</si>
  <si>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</si>
  <si>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</si>
  <si>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</si>
  <si>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</si>
  <si>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</si>
  <si>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</si>
  <si>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</si>
  <si>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</si>
  <si>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</si>
  <si>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</si>
  <si>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</si>
  <si>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</si>
  <si>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</si>
  <si>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</si>
  <si>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</si>
  <si>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</si>
  <si>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</si>
  <si>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</si>
  <si>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</si>
  <si>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</si>
  <si>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</si>
  <si>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</si>
  <si>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</si>
  <si>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</si>
  <si>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</si>
  <si>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</si>
  <si>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</si>
  <si>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</si>
  <si>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</si>
  <si>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</si>
  <si>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</si>
  <si>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</si>
  <si>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</si>
  <si>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</si>
  <si>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</si>
  <si>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</si>
  <si>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</si>
  <si>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</si>
  <si>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</si>
  <si>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</si>
  <si>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</si>
  <si>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</si>
  <si>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</si>
  <si>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</si>
  <si>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</si>
  <si>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</si>
  <si>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</si>
  <si>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</si>
  <si>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</si>
  <si>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</si>
  <si>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</si>
  <si>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</si>
  <si>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</si>
  <si>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</si>
  <si>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</si>
  <si>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</si>
  <si>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</si>
  <si>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</si>
  <si>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</si>
  <si>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</si>
  <si>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</si>
  <si>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</si>
  <si>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</si>
  <si>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</si>
  <si>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</si>
  <si>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</si>
  <si>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</si>
  <si>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</si>
  <si>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</si>
  <si>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</si>
  <si>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</si>
  <si>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</si>
  <si>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</si>
  <si>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</si>
  <si>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</si>
  <si>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</si>
  <si>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</si>
  <si>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</si>
  <si>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</si>
  <si>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</si>
  <si>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</si>
  <si>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</si>
  <si>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</si>
  <si>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</si>
  <si>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</si>
  <si>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</si>
  <si>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</si>
  <si>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</si>
  <si>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</si>
  <si>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</si>
  <si>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</si>
  <si>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</si>
  <si>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</si>
  <si>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</si>
  <si>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</si>
  <si>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</si>
  <si>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</si>
  <si>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</si>
  <si>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</si>
  <si>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</si>
  <si>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</si>
  <si>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</si>
  <si>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</si>
  <si>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</si>
  <si>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</si>
  <si>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</si>
  <si>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</si>
  <si>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</si>
  <si>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</si>
  <si>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</si>
  <si>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</si>
  <si>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</si>
  <si>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</si>
  <si>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</si>
  <si>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</si>
  <si>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</si>
  <si>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</si>
  <si>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</si>
  <si>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</si>
  <si>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</si>
  <si>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</si>
  <si>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</si>
  <si>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</si>
  <si>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</si>
  <si>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</si>
  <si>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</si>
  <si>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</si>
  <si>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</si>
  <si>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</si>
  <si>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</si>
  <si>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</si>
  <si>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</si>
  <si>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</si>
  <si>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</si>
  <si>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</si>
  <si>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</si>
  <si>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</si>
  <si>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</si>
  <si>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</si>
  <si>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</si>
  <si>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</si>
  <si>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</si>
  <si>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</si>
  <si>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</si>
  <si>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</si>
  <si>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</si>
  <si>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</si>
  <si>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</si>
  <si>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</si>
  <si>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</si>
  <si>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</si>
  <si>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</si>
  <si>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</si>
  <si>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</si>
  <si>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</si>
  <si>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</si>
  <si>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</si>
  <si>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</si>
  <si>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</si>
  <si>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</si>
  <si>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</si>
  <si>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</si>
  <si>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</si>
  <si>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</si>
  <si>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</si>
  <si>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</si>
  <si>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</si>
  <si>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</si>
  <si>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</si>
  <si>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</si>
  <si>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</si>
  <si>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</si>
  <si>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</si>
  <si>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</si>
  <si>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</si>
  <si>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</si>
  <si>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</si>
  <si>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</si>
  <si>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</si>
  <si>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</si>
  <si>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</si>
  <si>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</si>
  <si>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</si>
  <si>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</si>
  <si>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</si>
  <si>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</si>
  <si>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</si>
  <si>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</si>
  <si>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</si>
  <si>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</si>
  <si>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</si>
  <si>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</si>
  <si>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</si>
  <si>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</si>
  <si>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</si>
  <si>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</si>
  <si>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</si>
  <si>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</si>
  <si>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</si>
  <si>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</si>
  <si>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</si>
  <si>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</si>
  <si>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</si>
  <si>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</si>
  <si>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</si>
  <si>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</si>
  <si>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</si>
  <si>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</si>
  <si>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</si>
  <si>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</si>
  <si>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</si>
  <si>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</si>
  <si>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</si>
  <si>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</si>
  <si>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</si>
  <si>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</si>
  <si>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</si>
  <si>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</si>
  <si>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</si>
  <si>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</si>
  <si>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</si>
  <si>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</si>
  <si>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</si>
  <si>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</si>
  <si>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</si>
  <si>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</si>
  <si>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</si>
  <si>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</si>
  <si>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</si>
  <si>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</si>
  <si>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</si>
  <si>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</si>
  <si>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</si>
  <si>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</si>
  <si>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</si>
  <si>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</si>
  <si>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</si>
  <si>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</si>
  <si>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</si>
  <si>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</si>
  <si>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</si>
  <si>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</si>
  <si>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</si>
  <si>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</si>
  <si>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</si>
  <si>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</si>
  <si>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</si>
  <si>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</si>
  <si>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</si>
  <si>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</si>
  <si>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</si>
  <si>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</si>
  <si>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</si>
  <si>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</si>
  <si>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</si>
  <si>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</si>
  <si>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</si>
  <si>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</si>
  <si>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</si>
  <si>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</si>
  <si>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</si>
  <si>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</si>
  <si>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</si>
  <si>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</si>
  <si>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</si>
  <si>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</si>
  <si>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</si>
  <si>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</si>
  <si>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</si>
  <si>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</si>
  <si>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</si>
  <si>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</si>
  <si>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</si>
  <si>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</si>
  <si>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</si>
  <si>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</si>
  <si>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</si>
  <si>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</si>
  <si>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</si>
  <si>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</si>
  <si>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</si>
  <si>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</si>
  <si>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</si>
  <si>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</si>
  <si>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</si>
  <si>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</si>
  <si>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</si>
  <si>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</si>
  <si>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</si>
  <si>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</si>
  <si>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</si>
  <si>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</si>
  <si>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</si>
  <si>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</si>
  <si>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</si>
  <si>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</si>
  <si>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</si>
  <si>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</si>
  <si>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</si>
  <si>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</si>
  <si>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</si>
  <si>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</si>
  <si>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</si>
  <si>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</si>
  <si>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</si>
  <si>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</si>
  <si>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</si>
  <si>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</si>
  <si>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</si>
  <si>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</si>
  <si>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</si>
  <si>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</si>
  <si>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</si>
  <si>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</si>
  <si>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</si>
  <si>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</si>
  <si>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</si>
  <si>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</si>
  <si>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</si>
  <si>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</si>
  <si>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</si>
  <si>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</si>
  <si>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</si>
  <si>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</si>
  <si>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</si>
  <si>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</si>
  <si>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</si>
  <si>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</si>
  <si>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</si>
  <si>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</si>
  <si>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</si>
  <si>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</si>
  <si>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</si>
  <si>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</si>
  <si>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</si>
  <si>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</si>
  <si>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</si>
  <si>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</si>
  <si>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</si>
  <si>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</si>
  <si>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</si>
  <si>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</si>
  <si>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</si>
  <si>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</si>
  <si>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</si>
  <si>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</si>
  <si>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</si>
  <si>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</si>
  <si>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</si>
  <si>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</si>
  <si>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</si>
  <si>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</si>
  <si>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</si>
  <si>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</si>
  <si>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</si>
  <si>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</si>
  <si>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</si>
  <si>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</si>
  <si>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</si>
  <si>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</si>
  <si>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</si>
  <si>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</si>
  <si>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</si>
  <si>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</si>
  <si>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</si>
  <si>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</si>
  <si>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</si>
  <si>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</si>
  <si>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</si>
  <si>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</si>
  <si>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</si>
  <si>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</si>
  <si>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</si>
  <si>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</si>
  <si>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</si>
  <si>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</si>
  <si>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</si>
  <si>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</si>
  <si>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</si>
  <si>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</si>
  <si>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</si>
  <si>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</si>
  <si>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</si>
  <si>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</si>
  <si>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</si>
  <si>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</si>
  <si>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</si>
  <si>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</si>
  <si>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</si>
  <si>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</si>
  <si>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</si>
  <si>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</si>
  <si>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</si>
  <si>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</si>
  <si>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</si>
  <si>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</si>
  <si>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</si>
  <si>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</si>
  <si>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</si>
  <si>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</si>
  <si>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</si>
  <si>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</si>
  <si>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</si>
  <si>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</si>
  <si>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</si>
  <si>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</si>
  <si>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</si>
  <si>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</si>
  <si>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</si>
  <si>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</si>
  <si>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</si>
  <si>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</si>
  <si>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</si>
  <si>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</si>
  <si>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</si>
  <si>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</si>
  <si>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</si>
  <si>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</si>
  <si>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</si>
  <si>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</si>
  <si>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</si>
  <si>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</si>
  <si>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</si>
  <si>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</si>
  <si>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</si>
  <si>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</si>
  <si>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</si>
  <si>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</si>
  <si>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</si>
  <si>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</si>
  <si>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</si>
  <si>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</si>
  <si>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</si>
  <si>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</si>
  <si>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</si>
  <si>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</si>
  <si>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</si>
  <si>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</si>
  <si>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</si>
  <si>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</si>
  <si>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</si>
  <si>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</si>
  <si>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</si>
  <si>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</si>
  <si>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</si>
  <si>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</si>
  <si>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</si>
  <si>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</si>
  <si>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</si>
  <si>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</si>
  <si>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</si>
  <si>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</si>
  <si>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</si>
  <si>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</si>
  <si>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</si>
  <si>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</si>
  <si>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</si>
  <si>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</si>
  <si>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</si>
  <si>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</si>
  <si>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</si>
  <si>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</si>
  <si>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</si>
  <si>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</si>
  <si>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</si>
  <si>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</si>
  <si>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</si>
  <si>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</si>
  <si>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</si>
  <si>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</si>
  <si>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</si>
  <si>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</si>
  <si>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</si>
  <si>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</si>
  <si>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</si>
  <si>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</si>
  <si>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</si>
  <si>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</si>
  <si>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</si>
  <si>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</si>
  <si>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</si>
  <si>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</si>
  <si>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</si>
  <si>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</si>
  <si>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</si>
  <si>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</si>
  <si>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</si>
  <si>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</si>
  <si>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</si>
  <si>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</si>
  <si>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</si>
  <si>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</si>
  <si>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</si>
  <si>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</si>
  <si>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</si>
  <si>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</si>
  <si>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</si>
  <si>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</si>
  <si>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</si>
  <si>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</si>
  <si>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</si>
  <si>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</si>
  <si>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</si>
  <si>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</si>
  <si>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</si>
  <si>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</si>
  <si>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</si>
  <si>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</si>
  <si>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</si>
  <si>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</si>
  <si>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</si>
  <si>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</si>
  <si>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</si>
  <si>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</si>
  <si>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</si>
  <si>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</si>
  <si>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</si>
  <si>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</si>
  <si>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</si>
  <si>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</si>
  <si>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</si>
  <si>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</si>
  <si>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</si>
  <si>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</si>
  <si>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</si>
  <si>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</si>
  <si>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</si>
  <si>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</si>
  <si>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</si>
  <si>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</si>
  <si>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</si>
  <si>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</si>
  <si>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</si>
  <si>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</si>
  <si>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</si>
  <si>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</si>
  <si>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</si>
  <si>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</si>
  <si>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</si>
  <si>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</si>
  <si>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</si>
  <si>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</si>
  <si>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</si>
  <si>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</si>
  <si>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</si>
  <si>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</si>
  <si>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</si>
  <si>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</si>
  <si>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</si>
  <si>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</si>
  <si>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</si>
  <si>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</si>
  <si>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</si>
  <si>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</si>
  <si>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</si>
  <si>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</si>
  <si>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</si>
  <si>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</si>
  <si>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</si>
  <si>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</si>
  <si>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</si>
  <si>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</si>
  <si>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</si>
  <si>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</si>
  <si>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</si>
  <si>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</si>
  <si>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</si>
  <si>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</si>
  <si>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</si>
  <si>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</si>
  <si>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</si>
  <si>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</si>
  <si>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</si>
  <si>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</si>
  <si>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</si>
  <si>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</si>
  <si>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</si>
  <si>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</si>
  <si>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</si>
  <si>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</si>
  <si>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</si>
  <si>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</si>
  <si>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</si>
  <si>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</si>
  <si>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</si>
  <si>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</si>
  <si>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</si>
  <si>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</si>
  <si>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</si>
  <si>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</si>
  <si>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</si>
  <si>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</si>
  <si>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</si>
  <si>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</si>
  <si>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</si>
  <si>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</si>
  <si>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</si>
  <si>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</si>
  <si>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</si>
  <si>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</si>
  <si>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</si>
  <si>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</si>
  <si>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</si>
  <si>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</si>
  <si>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</si>
  <si>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</si>
  <si>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</si>
  <si>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</si>
  <si>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</si>
  <si>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</si>
  <si>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</si>
  <si>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</si>
  <si>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</si>
  <si>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</si>
  <si>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</si>
  <si>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</si>
  <si>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</si>
  <si>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</si>
  <si>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</si>
  <si>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</si>
  <si>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</si>
  <si>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</si>
  <si>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</si>
  <si>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</si>
  <si>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</si>
  <si>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</si>
  <si>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</si>
  <si>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</si>
  <si>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</si>
  <si>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</si>
  <si>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</si>
  <si>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</si>
  <si>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</si>
  <si>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</si>
  <si>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</si>
  <si>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</si>
  <si>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</si>
  <si>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</si>
  <si>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</si>
  <si>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</si>
  <si>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</si>
  <si>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</si>
  <si>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</si>
  <si>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</si>
  <si>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</si>
  <si>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</si>
  <si>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</si>
  <si>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</si>
  <si>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</si>
  <si>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</si>
  <si>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</si>
  <si>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</si>
  <si>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</si>
  <si>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</si>
  <si>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</si>
  <si>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</si>
  <si>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</si>
  <si>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</si>
  <si>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</si>
  <si>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</si>
  <si>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</si>
  <si>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</si>
  <si>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</si>
  <si>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</si>
  <si>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</si>
  <si>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</si>
  <si>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</si>
  <si>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</si>
  <si>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</si>
  <si>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</si>
  <si>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</si>
  <si>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</si>
  <si>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</si>
  <si>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</si>
  <si>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</si>
  <si>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</si>
  <si>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</si>
  <si>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</si>
  <si>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</si>
  <si>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</si>
  <si>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</si>
  <si>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</si>
  <si>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</si>
  <si>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</si>
  <si>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</si>
  <si>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</si>
  <si>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</si>
  <si>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</si>
  <si>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</si>
  <si>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</si>
  <si>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</si>
  <si>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</si>
  <si>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</si>
  <si>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</si>
  <si>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</si>
  <si>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</si>
  <si>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</si>
  <si>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</si>
  <si>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</si>
  <si>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</si>
  <si>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</si>
  <si>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</si>
  <si>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</si>
  <si>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</si>
  <si>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</si>
  <si>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</si>
  <si>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</si>
  <si>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</si>
  <si>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</si>
  <si>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</si>
  <si>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</si>
  <si>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</si>
  <si>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</si>
  <si>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</si>
  <si>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</si>
  <si>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</si>
  <si>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</si>
  <si>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</si>
  <si>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</si>
  <si>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</si>
  <si>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</si>
  <si>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</si>
  <si>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</si>
  <si>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21 европалет,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</si>
</sst>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45927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784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0.45833333333333331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3</v>
      </c>
      <c r="Y35" s="548">
        <f>IFERROR(IF(X35="",0,CEILING((X35/$H35),1)*$H35),"")</f>
        <v>3</v>
      </c>
      <c r="Z35" s="36">
        <f>IFERROR(IF(Y35=0,"",ROUNDUP(Y35/H35,0)*0.00651),"")</f>
        <v>3.2550000000000003E-2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4.1099999999999994</v>
      </c>
      <c r="BN35" s="64">
        <f>IFERROR(Y35*I35/H35,"0")</f>
        <v>4.1099999999999994</v>
      </c>
      <c r="BO35" s="64">
        <f>IFERROR(1/J35*(X35/H35),"0")</f>
        <v>2.7472527472527476E-2</v>
      </c>
      <c r="BP35" s="64">
        <f>IFERROR(1/J35*(Y35/H35),"0")</f>
        <v>2.7472527472527476E-2</v>
      </c>
    </row>
    <row r="36" spans="1:68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5</v>
      </c>
      <c r="Y36" s="549">
        <f>IFERROR(Y35/H35,"0")</f>
        <v>5</v>
      </c>
      <c r="Z36" s="549">
        <f>IFERROR(IF(Z35="",0,Z35),"0")</f>
        <v>3.2550000000000003E-2</v>
      </c>
      <c r="AA36" s="550"/>
      <c r="AB36" s="550"/>
      <c r="AC36" s="550"/>
    </row>
    <row r="37" spans="1:68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3</v>
      </c>
      <c r="Y37" s="549">
        <f>IFERROR(SUM(Y35:Y35),"0")</f>
        <v>3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hidden="1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37</v>
      </c>
      <c r="Y52" s="548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38.437053571428571</v>
      </c>
      <c r="BN52" s="64">
        <f t="shared" ref="BN52:BN57" si="8">IFERROR(Y52*I52/H52,"0")</f>
        <v>46.54</v>
      </c>
      <c r="BO52" s="64">
        <f t="shared" ref="BO52:BO57" si="9">IFERROR(1/J52*(X52/H52),"0")</f>
        <v>5.1618303571428575E-2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86</v>
      </c>
      <c r="Y53" s="548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89.463888888888874</v>
      </c>
      <c r="BN53" s="64">
        <f t="shared" si="8"/>
        <v>89.88</v>
      </c>
      <c r="BO53" s="64">
        <f t="shared" si="9"/>
        <v>0.12442129629629629</v>
      </c>
      <c r="BP53" s="64">
        <f t="shared" si="10"/>
        <v>0.125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11.266534391534393</v>
      </c>
      <c r="Y58" s="549">
        <f>IFERROR(Y52/H52,"0")+IFERROR(Y53/H53,"0")+IFERROR(Y54/H54,"0")+IFERROR(Y55/H55,"0")+IFERROR(Y56/H56,"0")+IFERROR(Y57/H57,"0")</f>
        <v>12</v>
      </c>
      <c r="Z58" s="549">
        <f>IFERROR(IF(Z52="",0,Z52),"0")+IFERROR(IF(Z53="",0,Z53),"0")+IFERROR(IF(Z54="",0,Z54),"0")+IFERROR(IF(Z55="",0,Z55),"0")+IFERROR(IF(Z56="",0,Z56),"0")+IFERROR(IF(Z57="",0,Z57),"0")</f>
        <v>0.22776000000000002</v>
      </c>
      <c r="AA58" s="550"/>
      <c r="AB58" s="550"/>
      <c r="AC58" s="550"/>
    </row>
    <row r="59" spans="1:68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123</v>
      </c>
      <c r="Y59" s="549">
        <f>IFERROR(SUM(Y52:Y57),"0")</f>
        <v>131.19999999999999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257</v>
      </c>
      <c r="Y61" s="54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267.35138888888889</v>
      </c>
      <c r="BN61" s="64">
        <f>IFERROR(Y61*I61/H61,"0")</f>
        <v>269.64000000000004</v>
      </c>
      <c r="BO61" s="64">
        <f>IFERROR(1/J61*(X61/H61),"0")</f>
        <v>0.37181712962962959</v>
      </c>
      <c r="BP61" s="64">
        <f>IFERROR(1/J61*(Y61/H61),"0")</f>
        <v>0.37500000000000006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23.796296296296294</v>
      </c>
      <c r="Y64" s="549">
        <f>IFERROR(Y61/H61,"0")+IFERROR(Y62/H62,"0")+IFERROR(Y63/H63,"0")</f>
        <v>24.000000000000004</v>
      </c>
      <c r="Z64" s="549">
        <f>IFERROR(IF(Z61="",0,Z61),"0")+IFERROR(IF(Z62="",0,Z62),"0")+IFERROR(IF(Z63="",0,Z63),"0")</f>
        <v>0.45552000000000004</v>
      </c>
      <c r="AA64" s="550"/>
      <c r="AB64" s="550"/>
      <c r="AC64" s="550"/>
    </row>
    <row r="65" spans="1:68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257</v>
      </c>
      <c r="Y65" s="549">
        <f>IFERROR(SUM(Y61:Y63),"0")</f>
        <v>259.20000000000005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71</v>
      </c>
      <c r="Y74" s="548">
        <f>IFERROR(IF(X74="",0,CEILING((X74/$H74),1)*$H74),"")</f>
        <v>75.600000000000009</v>
      </c>
      <c r="Z74" s="36">
        <f>IFERROR(IF(Y74=0,"",ROUNDUP(Y74/H74,0)*0.01898),"")</f>
        <v>0.17082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74.676785714285714</v>
      </c>
      <c r="BN74" s="64">
        <f>IFERROR(Y74*I74/H74,"0")</f>
        <v>79.515000000000015</v>
      </c>
      <c r="BO74" s="64">
        <f>IFERROR(1/J74*(X74/H74),"0")</f>
        <v>0.13206845238095238</v>
      </c>
      <c r="BP74" s="64">
        <f>IFERROR(1/J74*(Y74/H74),"0")</f>
        <v>0.140625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8.4523809523809526</v>
      </c>
      <c r="Y78" s="549">
        <f>IFERROR(Y73/H73,"0")+IFERROR(Y74/H74,"0")+IFERROR(Y75/H75,"0")+IFERROR(Y76/H76,"0")+IFERROR(Y77/H77,"0")</f>
        <v>9</v>
      </c>
      <c r="Z78" s="549">
        <f>IFERROR(IF(Z73="",0,Z73),"0")+IFERROR(IF(Z74="",0,Z74),"0")+IFERROR(IF(Z75="",0,Z75),"0")+IFERROR(IF(Z76="",0,Z76),"0")+IFERROR(IF(Z77="",0,Z77),"0")</f>
        <v>0.17082</v>
      </c>
      <c r="AA78" s="550"/>
      <c r="AB78" s="550"/>
      <c r="AC78" s="550"/>
    </row>
    <row r="79" spans="1:68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71</v>
      </c>
      <c r="Y79" s="549">
        <f>IFERROR(SUM(Y73:Y77),"0")</f>
        <v>75.600000000000009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36</v>
      </c>
      <c r="Y81" s="548">
        <f>IFERROR(IF(X81="",0,CEILING((X81/$H81),1)*$H81),"")</f>
        <v>39</v>
      </c>
      <c r="Z81" s="36">
        <f>IFERROR(IF(Y81=0,"",ROUNDUP(Y81/H81,0)*0.01898),"")</f>
        <v>9.4899999999999998E-2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38.007692307692309</v>
      </c>
      <c r="BN81" s="64">
        <f>IFERROR(Y81*I81/H81,"0")</f>
        <v>41.174999999999997</v>
      </c>
      <c r="BO81" s="64">
        <f>IFERROR(1/J81*(X81/H81),"0")</f>
        <v>7.2115384615384623E-2</v>
      </c>
      <c r="BP81" s="64">
        <f>IFERROR(1/J81*(Y81/H81),"0")</f>
        <v>7.8125E-2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4.6153846153846159</v>
      </c>
      <c r="Y83" s="549">
        <f>IFERROR(Y81/H81,"0")+IFERROR(Y82/H82,"0")</f>
        <v>5</v>
      </c>
      <c r="Z83" s="549">
        <f>IFERROR(IF(Z81="",0,Z81),"0")+IFERROR(IF(Z82="",0,Z82),"0")</f>
        <v>9.4899999999999998E-2</v>
      </c>
      <c r="AA83" s="550"/>
      <c r="AB83" s="550"/>
      <c r="AC83" s="550"/>
    </row>
    <row r="84" spans="1:68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36</v>
      </c>
      <c r="Y84" s="549">
        <f>IFERROR(SUM(Y81:Y82),"0")</f>
        <v>39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70</v>
      </c>
      <c r="Y87" s="548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72.819444444444429</v>
      </c>
      <c r="BN87" s="64">
        <f>IFERROR(Y87*I87/H87,"0")</f>
        <v>78.64500000000001</v>
      </c>
      <c r="BO87" s="64">
        <f>IFERROR(1/J87*(X87/H87),"0")</f>
        <v>0.10127314814814814</v>
      </c>
      <c r="BP87" s="64">
        <f>IFERROR(1/J87*(Y87/H87),"0")</f>
        <v>0.109375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225</v>
      </c>
      <c r="Y89" s="548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56.481481481481481</v>
      </c>
      <c r="Y90" s="549">
        <f>IFERROR(Y87/H87,"0")+IFERROR(Y88/H88,"0")+IFERROR(Y89/H89,"0")</f>
        <v>57</v>
      </c>
      <c r="Z90" s="549">
        <f>IFERROR(IF(Z87="",0,Z87),"0")+IFERROR(IF(Z88="",0,Z88),"0")+IFERROR(IF(Z89="",0,Z89),"0")</f>
        <v>0.58386000000000005</v>
      </c>
      <c r="AA90" s="550"/>
      <c r="AB90" s="550"/>
      <c r="AC90" s="550"/>
    </row>
    <row r="91" spans="1:68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295</v>
      </c>
      <c r="Y91" s="549">
        <f>IFERROR(SUM(Y87:Y89),"0")</f>
        <v>300.60000000000002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41</v>
      </c>
      <c r="Y93" s="548">
        <f>IFERROR(IF(X93="",0,CEILING((X93/$H93),1)*$H93),"")</f>
        <v>48.599999999999994</v>
      </c>
      <c r="Z93" s="36">
        <f>IFERROR(IF(Y93=0,"",ROUNDUP(Y93/H93,0)*0.01898),"")</f>
        <v>0.11388000000000001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43.627037037037042</v>
      </c>
      <c r="BN93" s="64">
        <f>IFERROR(Y93*I93/H93,"0")</f>
        <v>51.713999999999992</v>
      </c>
      <c r="BO93" s="64">
        <f>IFERROR(1/J93*(X93/H93),"0")</f>
        <v>7.908950617283951E-2</v>
      </c>
      <c r="BP93" s="64">
        <f>IFERROR(1/J93*(Y93/H93),"0")</f>
        <v>9.375E-2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98</v>
      </c>
      <c r="Y95" s="548">
        <f>IFERROR(IF(X95="",0,CEILING((X95/$H95),1)*$H95),"")</f>
        <v>99.9</v>
      </c>
      <c r="Z95" s="36">
        <f>IFERROR(IF(Y95=0,"",ROUNDUP(Y95/H95,0)*0.00651),"")</f>
        <v>0.24087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107.14666666666666</v>
      </c>
      <c r="BN95" s="64">
        <f>IFERROR(Y95*I95/H95,"0")</f>
        <v>109.224</v>
      </c>
      <c r="BO95" s="64">
        <f>IFERROR(1/J95*(X95/H95),"0")</f>
        <v>0.19943019943019941</v>
      </c>
      <c r="BP95" s="64">
        <f>IFERROR(1/J95*(Y95/H95),"0")</f>
        <v>0.20329670329670332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41.358024691358018</v>
      </c>
      <c r="Y97" s="549">
        <f>IFERROR(Y93/H93,"0")+IFERROR(Y94/H94,"0")+IFERROR(Y95/H95,"0")+IFERROR(Y96/H96,"0")</f>
        <v>43</v>
      </c>
      <c r="Z97" s="549">
        <f>IFERROR(IF(Z93="",0,Z93),"0")+IFERROR(IF(Z94="",0,Z94),"0")+IFERROR(IF(Z95="",0,Z95),"0")+IFERROR(IF(Z96="",0,Z96),"0")</f>
        <v>0.35475000000000001</v>
      </c>
      <c r="AA97" s="550"/>
      <c r="AB97" s="550"/>
      <c r="AC97" s="550"/>
    </row>
    <row r="98" spans="1:68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139</v>
      </c>
      <c r="Y98" s="549">
        <f>IFERROR(SUM(Y93:Y96),"0")</f>
        <v>148.5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113</v>
      </c>
      <c r="Y103" s="548">
        <f>IFERROR(IF(X103="",0,CEILING((X103/$H103),1)*$H103),"")</f>
        <v>117</v>
      </c>
      <c r="Z103" s="36">
        <f>IFERROR(IF(Y103=0,"",ROUNDUP(Y103/H103,0)*0.00902),"")</f>
        <v>0.23452000000000001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118.27333333333334</v>
      </c>
      <c r="BN103" s="64">
        <f>IFERROR(Y103*I103/H103,"0")</f>
        <v>122.46000000000001</v>
      </c>
      <c r="BO103" s="64">
        <f>IFERROR(1/J103*(X103/H103),"0")</f>
        <v>0.19023569023569023</v>
      </c>
      <c r="BP103" s="64">
        <f>IFERROR(1/J103*(Y103/H103),"0")</f>
        <v>0.19696969696969696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25.111111111111111</v>
      </c>
      <c r="Y105" s="549">
        <f>IFERROR(Y101/H101,"0")+IFERROR(Y102/H102,"0")+IFERROR(Y103/H103,"0")+IFERROR(Y104/H104,"0")</f>
        <v>26</v>
      </c>
      <c r="Z105" s="549">
        <f>IFERROR(IF(Z101="",0,Z101),"0")+IFERROR(IF(Z102="",0,Z102),"0")+IFERROR(IF(Z103="",0,Z103),"0")+IFERROR(IF(Z104="",0,Z104),"0")</f>
        <v>0.23452000000000001</v>
      </c>
      <c r="AA105" s="550"/>
      <c r="AB105" s="550"/>
      <c r="AC105" s="550"/>
    </row>
    <row r="106" spans="1:68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113</v>
      </c>
      <c r="Y106" s="549">
        <f>IFERROR(SUM(Y101:Y104),"0")</f>
        <v>117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40</v>
      </c>
      <c r="Y110" s="548">
        <f>IFERROR(IF(X110="",0,CEILING((X110/$H110),1)*$H110),"")</f>
        <v>40.799999999999997</v>
      </c>
      <c r="Z110" s="36">
        <f>IFERROR(IF(Y110=0,"",ROUNDUP(Y110/H110,0)*0.00651),"")</f>
        <v>0.11067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43</v>
      </c>
      <c r="BN110" s="64">
        <f>IFERROR(Y110*I110/H110,"0")</f>
        <v>43.86</v>
      </c>
      <c r="BO110" s="64">
        <f>IFERROR(1/J110*(X110/H110),"0")</f>
        <v>9.1575091575091583E-2</v>
      </c>
      <c r="BP110" s="64">
        <f>IFERROR(1/J110*(Y110/H110),"0")</f>
        <v>9.3406593406593408E-2</v>
      </c>
    </row>
    <row r="111" spans="1:68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16.666666666666668</v>
      </c>
      <c r="Y111" s="549">
        <f>IFERROR(Y108/H108,"0")+IFERROR(Y109/H109,"0")+IFERROR(Y110/H110,"0")</f>
        <v>17</v>
      </c>
      <c r="Z111" s="549">
        <f>IFERROR(IF(Z108="",0,Z108),"0")+IFERROR(IF(Z109="",0,Z109),"0")+IFERROR(IF(Z110="",0,Z110),"0")</f>
        <v>0.11067</v>
      </c>
      <c r="AA111" s="550"/>
      <c r="AB111" s="550"/>
      <c r="AC111" s="550"/>
    </row>
    <row r="112" spans="1:68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40</v>
      </c>
      <c r="Y112" s="549">
        <f>IFERROR(SUM(Y108:Y110),"0")</f>
        <v>40.799999999999997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166</v>
      </c>
      <c r="Y114" s="548">
        <f>IFERROR(IF(X114="",0,CEILING((X114/$H114),1)*$H114),"")</f>
        <v>170.1</v>
      </c>
      <c r="Z114" s="36">
        <f>IFERROR(IF(Y114=0,"",ROUNDUP(Y114/H114,0)*0.01898),"")</f>
        <v>0.39857999999999999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176.51333333333332</v>
      </c>
      <c r="BN114" s="64">
        <f>IFERROR(Y114*I114/H114,"0")</f>
        <v>180.87299999999999</v>
      </c>
      <c r="BO114" s="64">
        <f>IFERROR(1/J114*(X114/H114),"0")</f>
        <v>0.32021604938271608</v>
      </c>
      <c r="BP114" s="64">
        <f>IFERROR(1/J114*(Y114/H114),"0")</f>
        <v>0.328125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142</v>
      </c>
      <c r="Y116" s="548">
        <f>IFERROR(IF(X116="",0,CEILING((X116/$H116),1)*$H116),"")</f>
        <v>143.10000000000002</v>
      </c>
      <c r="Z116" s="36">
        <f>IFERROR(IF(Y116=0,"",ROUNDUP(Y116/H116,0)*0.00651),"")</f>
        <v>0.34503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155.2533333333333</v>
      </c>
      <c r="BN116" s="64">
        <f>IFERROR(Y116*I116/H116,"0")</f>
        <v>156.45600000000002</v>
      </c>
      <c r="BO116" s="64">
        <f>IFERROR(1/J116*(X116/H116),"0")</f>
        <v>0.28897028897028898</v>
      </c>
      <c r="BP116" s="64">
        <f>IFERROR(1/J116*(Y116/H116),"0")</f>
        <v>0.29120879120879128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73.086419753086417</v>
      </c>
      <c r="Y118" s="549">
        <f>IFERROR(Y114/H114,"0")+IFERROR(Y115/H115,"0")+IFERROR(Y116/H116,"0")+IFERROR(Y117/H117,"0")</f>
        <v>74</v>
      </c>
      <c r="Z118" s="549">
        <f>IFERROR(IF(Z114="",0,Z114),"0")+IFERROR(IF(Z115="",0,Z115),"0")+IFERROR(IF(Z116="",0,Z116),"0")+IFERROR(IF(Z117="",0,Z117),"0")</f>
        <v>0.74360999999999999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308</v>
      </c>
      <c r="Y119" s="549">
        <f>IFERROR(SUM(Y114:Y117),"0")</f>
        <v>313.20000000000005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102</v>
      </c>
      <c r="Y160" s="548">
        <f t="shared" ref="Y160:Y168" si="11">IFERROR(IF(X160="",0,CEILING((X160/$H160),1)*$H160),"")</f>
        <v>105</v>
      </c>
      <c r="Z160" s="36">
        <f>IFERROR(IF(Y160=0,"",ROUNDUP(Y160/H160,0)*0.00902),"")</f>
        <v>0.22550000000000001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108.55714285714285</v>
      </c>
      <c r="BN160" s="64">
        <f t="shared" ref="BN160:BN168" si="13">IFERROR(Y160*I160/H160,"0")</f>
        <v>111.74999999999999</v>
      </c>
      <c r="BO160" s="64">
        <f t="shared" ref="BO160:BO168" si="14">IFERROR(1/J160*(X160/H160),"0")</f>
        <v>0.18398268398268397</v>
      </c>
      <c r="BP160" s="64">
        <f t="shared" ref="BP160:BP168" si="15">IFERROR(1/J160*(Y160/H160),"0")</f>
        <v>0.18939393939393939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124</v>
      </c>
      <c r="Y162" s="548">
        <f t="shared" si="11"/>
        <v>126</v>
      </c>
      <c r="Z162" s="36">
        <f>IFERROR(IF(Y162=0,"",ROUNDUP(Y162/H162,0)*0.00902),"")</f>
        <v>0.27060000000000001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130.19999999999999</v>
      </c>
      <c r="BN162" s="64">
        <f t="shared" si="13"/>
        <v>132.29999999999998</v>
      </c>
      <c r="BO162" s="64">
        <f t="shared" si="14"/>
        <v>0.22366522366522365</v>
      </c>
      <c r="BP162" s="64">
        <f t="shared" si="15"/>
        <v>0.22727272727272729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61</v>
      </c>
      <c r="Y163" s="548">
        <f t="shared" si="11"/>
        <v>63</v>
      </c>
      <c r="Z163" s="36">
        <f>IFERROR(IF(Y163=0,"",ROUNDUP(Y163/H163,0)*0.00502),"")</f>
        <v>0.15060000000000001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64.776190476190479</v>
      </c>
      <c r="BN163" s="64">
        <f t="shared" si="13"/>
        <v>66.900000000000006</v>
      </c>
      <c r="BO163" s="64">
        <f t="shared" si="14"/>
        <v>0.12413512413512415</v>
      </c>
      <c r="BP163" s="64">
        <f t="shared" si="15"/>
        <v>0.12820512820512822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61</v>
      </c>
      <c r="Y165" s="548">
        <f t="shared" si="11"/>
        <v>61.2</v>
      </c>
      <c r="Z165" s="36">
        <f>IFERROR(IF(Y165=0,"",ROUNDUP(Y165/H165,0)*0.00502),"")</f>
        <v>0.17068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65.405555555555551</v>
      </c>
      <c r="BN165" s="64">
        <f t="shared" si="13"/>
        <v>65.62</v>
      </c>
      <c r="BO165" s="64">
        <f t="shared" si="14"/>
        <v>0.14482431149097816</v>
      </c>
      <c r="BP165" s="64">
        <f t="shared" si="15"/>
        <v>0.14529914529914531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263</v>
      </c>
      <c r="Y166" s="548">
        <f t="shared" si="11"/>
        <v>264.60000000000002</v>
      </c>
      <c r="Z166" s="36">
        <f>IFERROR(IF(Y166=0,"",ROUNDUP(Y166/H166,0)*0.00502),"")</f>
        <v>0.63251999999999997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275.52380952380952</v>
      </c>
      <c r="BN166" s="64">
        <f t="shared" si="13"/>
        <v>277.20000000000005</v>
      </c>
      <c r="BO166" s="64">
        <f t="shared" si="14"/>
        <v>0.53520553520553527</v>
      </c>
      <c r="BP166" s="64">
        <f t="shared" si="15"/>
        <v>0.53846153846153855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241.98412698412699</v>
      </c>
      <c r="Y169" s="549">
        <f>IFERROR(Y160/H160,"0")+IFERROR(Y161/H161,"0")+IFERROR(Y162/H162,"0")+IFERROR(Y163/H163,"0")+IFERROR(Y164/H164,"0")+IFERROR(Y165/H165,"0")+IFERROR(Y166/H166,"0")+IFERROR(Y167/H167,"0")+IFERROR(Y168/H168,"0")</f>
        <v>245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1.4499</v>
      </c>
      <c r="AA169" s="550"/>
      <c r="AB169" s="550"/>
      <c r="AC169" s="550"/>
    </row>
    <row r="170" spans="1:68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611</v>
      </c>
      <c r="Y170" s="549">
        <f>IFERROR(SUM(Y160:Y168),"0")</f>
        <v>619.79999999999995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4</v>
      </c>
      <c r="Y178" s="548">
        <f>IFERROR(IF(X178="",0,CEILING((X178/$H178),1)*$H178),"")</f>
        <v>5.04</v>
      </c>
      <c r="Z178" s="36">
        <f>IFERROR(IF(Y178=0,"",ROUNDUP(Y178/H178,0)*0.0059),"")</f>
        <v>2.3599999999999999E-2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4.6031746031746028</v>
      </c>
      <c r="BN178" s="64">
        <f>IFERROR(Y178*I178/H178,"0")</f>
        <v>5.8</v>
      </c>
      <c r="BO178" s="64">
        <f>IFERROR(1/J178*(X178/H178),"0")</f>
        <v>1.469723691945914E-2</v>
      </c>
      <c r="BP178" s="64">
        <f>IFERROR(1/J178*(Y178/H178),"0")</f>
        <v>1.8518518518518517E-2</v>
      </c>
    </row>
    <row r="179" spans="1:68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3.1746031746031744</v>
      </c>
      <c r="Y179" s="549">
        <f>IFERROR(Y178/H178,"0")</f>
        <v>4</v>
      </c>
      <c r="Z179" s="549">
        <f>IFERROR(IF(Z178="",0,Z178),"0")</f>
        <v>2.3599999999999999E-2</v>
      </c>
      <c r="AA179" s="550"/>
      <c r="AB179" s="550"/>
      <c r="AC179" s="550"/>
    </row>
    <row r="180" spans="1:68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4</v>
      </c>
      <c r="Y180" s="549">
        <f>IFERROR(SUM(Y178:Y178),"0")</f>
        <v>5.04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21</v>
      </c>
      <c r="Y189" s="548">
        <f>IFERROR(IF(X189="",0,CEILING((X189/$H189),1)*$H189),"")</f>
        <v>21</v>
      </c>
      <c r="Z189" s="36">
        <f>IFERROR(IF(Y189=0,"",ROUNDUP(Y189/H189,0)*0.00651),"")</f>
        <v>6.5100000000000005E-2</v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22.799999999999997</v>
      </c>
      <c r="BN189" s="64">
        <f>IFERROR(Y189*I189/H189,"0")</f>
        <v>22.799999999999997</v>
      </c>
      <c r="BO189" s="64">
        <f>IFERROR(1/J189*(X189/H189),"0")</f>
        <v>5.4945054945054951E-2</v>
      </c>
      <c r="BP189" s="64">
        <f>IFERROR(1/J189*(Y189/H189),"0")</f>
        <v>5.4945054945054951E-2</v>
      </c>
    </row>
    <row r="190" spans="1:68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10</v>
      </c>
      <c r="Y190" s="549">
        <f>IFERROR(Y188/H188,"0")+IFERROR(Y189/H189,"0")</f>
        <v>10</v>
      </c>
      <c r="Z190" s="549">
        <f>IFERROR(IF(Z188="",0,Z188),"0")+IFERROR(IF(Z189="",0,Z189),"0")</f>
        <v>6.5100000000000005E-2</v>
      </c>
      <c r="AA190" s="550"/>
      <c r="AB190" s="550"/>
      <c r="AC190" s="550"/>
    </row>
    <row r="191" spans="1:68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21</v>
      </c>
      <c r="Y191" s="549">
        <f>IFERROR(SUM(Y188:Y189),"0")</f>
        <v>21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421</v>
      </c>
      <c r="Y193" s="548">
        <f t="shared" ref="Y193:Y200" si="16">IFERROR(IF(X193="",0,CEILING((X193/$H193),1)*$H193),"")</f>
        <v>421.20000000000005</v>
      </c>
      <c r="Z193" s="36">
        <f>IFERROR(IF(Y193=0,"",ROUNDUP(Y193/H193,0)*0.00902),"")</f>
        <v>0.70355999999999996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437.37222222222221</v>
      </c>
      <c r="BN193" s="64">
        <f t="shared" ref="BN193:BN200" si="18">IFERROR(Y193*I193/H193,"0")</f>
        <v>437.58000000000004</v>
      </c>
      <c r="BO193" s="64">
        <f t="shared" ref="BO193:BO200" si="19">IFERROR(1/J193*(X193/H193),"0")</f>
        <v>0.59062850729517402</v>
      </c>
      <c r="BP193" s="64">
        <f t="shared" ref="BP193:BP200" si="20">IFERROR(1/J193*(Y193/H193),"0")</f>
        <v>0.59090909090909094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245</v>
      </c>
      <c r="Y194" s="548">
        <f t="shared" si="16"/>
        <v>248.4</v>
      </c>
      <c r="Z194" s="36">
        <f>IFERROR(IF(Y194=0,"",ROUNDUP(Y194/H194,0)*0.00902),"")</f>
        <v>0.41492000000000001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254.52777777777777</v>
      </c>
      <c r="BN194" s="64">
        <f t="shared" si="18"/>
        <v>258.06</v>
      </c>
      <c r="BO194" s="64">
        <f t="shared" si="19"/>
        <v>0.34371492704826034</v>
      </c>
      <c r="BP194" s="64">
        <f t="shared" si="20"/>
        <v>0.34848484848484851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238</v>
      </c>
      <c r="Y196" s="548">
        <f t="shared" si="16"/>
        <v>243.00000000000003</v>
      </c>
      <c r="Z196" s="36">
        <f>IFERROR(IF(Y196=0,"",ROUNDUP(Y196/H196,0)*0.00902),"")</f>
        <v>0.40590000000000004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247.25555555555556</v>
      </c>
      <c r="BN196" s="64">
        <f t="shared" si="18"/>
        <v>252.45000000000002</v>
      </c>
      <c r="BO196" s="64">
        <f t="shared" si="19"/>
        <v>0.33389450056116721</v>
      </c>
      <c r="BP196" s="64">
        <f t="shared" si="20"/>
        <v>0.34090909090909094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59</v>
      </c>
      <c r="Y197" s="548">
        <f t="shared" si="16"/>
        <v>59.4</v>
      </c>
      <c r="Z197" s="36">
        <f>IFERROR(IF(Y197=0,"",ROUNDUP(Y197/H197,0)*0.00502),"")</f>
        <v>0.16566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63.261111111111106</v>
      </c>
      <c r="BN197" s="64">
        <f t="shared" si="18"/>
        <v>63.69</v>
      </c>
      <c r="BO197" s="64">
        <f t="shared" si="19"/>
        <v>0.14007597340930675</v>
      </c>
      <c r="BP197" s="64">
        <f t="shared" si="20"/>
        <v>0.14102564102564105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36</v>
      </c>
      <c r="Y198" s="548">
        <f t="shared" si="16"/>
        <v>36</v>
      </c>
      <c r="Z198" s="36">
        <f>IFERROR(IF(Y198=0,"",ROUNDUP(Y198/H198,0)*0.00502),"")</f>
        <v>0.1004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37.999999999999993</v>
      </c>
      <c r="BN198" s="64">
        <f t="shared" si="18"/>
        <v>37.999999999999993</v>
      </c>
      <c r="BO198" s="64">
        <f t="shared" si="19"/>
        <v>8.5470085470085472E-2</v>
      </c>
      <c r="BP198" s="64">
        <f t="shared" si="20"/>
        <v>8.5470085470085472E-2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35</v>
      </c>
      <c r="Y200" s="548">
        <f t="shared" si="16"/>
        <v>36</v>
      </c>
      <c r="Z200" s="36">
        <f>IFERROR(IF(Y200=0,"",ROUNDUP(Y200/H200,0)*0.00502),"")</f>
        <v>0.1004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36.944444444444443</v>
      </c>
      <c r="BN200" s="64">
        <f t="shared" si="18"/>
        <v>37.999999999999993</v>
      </c>
      <c r="BO200" s="64">
        <f t="shared" si="19"/>
        <v>8.3095916429249767E-2</v>
      </c>
      <c r="BP200" s="64">
        <f t="shared" si="20"/>
        <v>8.5470085470085472E-2</v>
      </c>
    </row>
    <row r="201" spans="1:68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239.62962962962962</v>
      </c>
      <c r="Y201" s="549">
        <f>IFERROR(Y193/H193,"0")+IFERROR(Y194/H194,"0")+IFERROR(Y195/H195,"0")+IFERROR(Y196/H196,"0")+IFERROR(Y197/H197,"0")+IFERROR(Y198/H198,"0")+IFERROR(Y199/H199,"0")+IFERROR(Y200/H200,"0")</f>
        <v>242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1.8908399999999999</v>
      </c>
      <c r="AA201" s="550"/>
      <c r="AB201" s="550"/>
      <c r="AC201" s="550"/>
    </row>
    <row r="202" spans="1:68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1034</v>
      </c>
      <c r="Y202" s="549">
        <f>IFERROR(SUM(Y193:Y200),"0")</f>
        <v>1044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499</v>
      </c>
      <c r="Y206" s="548">
        <f t="shared" si="21"/>
        <v>504.59999999999997</v>
      </c>
      <c r="Z206" s="36">
        <f>IFERROR(IF(Y206=0,"",ROUNDUP(Y206/H206,0)*0.01898),"")</f>
        <v>1.10084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528.76793103448279</v>
      </c>
      <c r="BN206" s="64">
        <f t="shared" si="23"/>
        <v>534.702</v>
      </c>
      <c r="BO206" s="64">
        <f t="shared" si="24"/>
        <v>0.89619252873563227</v>
      </c>
      <c r="BP206" s="64">
        <f t="shared" si="25"/>
        <v>0.90625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191</v>
      </c>
      <c r="Y207" s="548">
        <f t="shared" si="21"/>
        <v>192</v>
      </c>
      <c r="Z207" s="36">
        <f t="shared" ref="Z207:Z212" si="26">IFERROR(IF(Y207=0,"",ROUNDUP(Y207/H207,0)*0.00651),"")</f>
        <v>0.52080000000000004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212.48749999999998</v>
      </c>
      <c r="BN207" s="64">
        <f t="shared" si="23"/>
        <v>213.6</v>
      </c>
      <c r="BO207" s="64">
        <f t="shared" si="24"/>
        <v>0.43727106227106238</v>
      </c>
      <c r="BP207" s="64">
        <f t="shared" si="25"/>
        <v>0.43956043956043961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118</v>
      </c>
      <c r="Y209" s="548">
        <f t="shared" si="21"/>
        <v>120</v>
      </c>
      <c r="Z209" s="36">
        <f t="shared" si="26"/>
        <v>0.32550000000000001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130.39000000000001</v>
      </c>
      <c r="BN209" s="64">
        <f t="shared" si="23"/>
        <v>132.60000000000002</v>
      </c>
      <c r="BO209" s="64">
        <f t="shared" si="24"/>
        <v>0.27014652014652019</v>
      </c>
      <c r="BP209" s="64">
        <f t="shared" si="25"/>
        <v>0.27472527472527475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188</v>
      </c>
      <c r="Y210" s="548">
        <f t="shared" si="21"/>
        <v>189.6</v>
      </c>
      <c r="Z210" s="36">
        <f t="shared" si="26"/>
        <v>0.51429000000000002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207.74</v>
      </c>
      <c r="BN210" s="64">
        <f t="shared" si="23"/>
        <v>209.50800000000001</v>
      </c>
      <c r="BO210" s="64">
        <f t="shared" si="24"/>
        <v>0.43040293040293048</v>
      </c>
      <c r="BP210" s="64">
        <f t="shared" si="25"/>
        <v>0.43406593406593408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63</v>
      </c>
      <c r="Y211" s="548">
        <f t="shared" si="21"/>
        <v>64.8</v>
      </c>
      <c r="Z211" s="36">
        <f t="shared" si="26"/>
        <v>0.17577000000000001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69.615000000000009</v>
      </c>
      <c r="BN211" s="64">
        <f t="shared" si="23"/>
        <v>71.604000000000013</v>
      </c>
      <c r="BO211" s="64">
        <f t="shared" si="24"/>
        <v>0.14423076923076925</v>
      </c>
      <c r="BP211" s="64">
        <f t="shared" si="25"/>
        <v>0.14835164835164835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44</v>
      </c>
      <c r="Y212" s="548">
        <f t="shared" si="21"/>
        <v>45.6</v>
      </c>
      <c r="Z212" s="36">
        <f t="shared" si="26"/>
        <v>0.12369000000000001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48.730000000000004</v>
      </c>
      <c r="BN212" s="64">
        <f t="shared" si="23"/>
        <v>50.502000000000002</v>
      </c>
      <c r="BO212" s="64">
        <f t="shared" si="24"/>
        <v>0.10073260073260075</v>
      </c>
      <c r="BP212" s="64">
        <f t="shared" si="25"/>
        <v>0.1043956043956044</v>
      </c>
    </row>
    <row r="213" spans="1:68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309.02298850574715</v>
      </c>
      <c r="Y213" s="549">
        <f>IFERROR(Y204/H204,"0")+IFERROR(Y205/H205,"0")+IFERROR(Y206/H206,"0")+IFERROR(Y207/H207,"0")+IFERROR(Y208/H208,"0")+IFERROR(Y209/H209,"0")+IFERROR(Y210/H210,"0")+IFERROR(Y211/H211,"0")+IFERROR(Y212/H212,"0")</f>
        <v>313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2.7608899999999998</v>
      </c>
      <c r="AA213" s="550"/>
      <c r="AB213" s="550"/>
      <c r="AC213" s="550"/>
    </row>
    <row r="214" spans="1:68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1103</v>
      </c>
      <c r="Y214" s="549">
        <f>IFERROR(SUM(Y204:Y212),"0")</f>
        <v>1116.5999999999999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8</v>
      </c>
      <c r="Y217" s="548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8.8400000000000016</v>
      </c>
      <c r="BN217" s="64">
        <f>IFERROR(Y217*I217/H217,"0")</f>
        <v>10.608000000000001</v>
      </c>
      <c r="BO217" s="64">
        <f>IFERROR(1/J217*(X217/H217),"0")</f>
        <v>1.8315018315018316E-2</v>
      </c>
      <c r="BP217" s="64">
        <f>IFERROR(1/J217*(Y217/H217),"0")</f>
        <v>2.197802197802198E-2</v>
      </c>
    </row>
    <row r="218" spans="1:68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3.3333333333333335</v>
      </c>
      <c r="Y218" s="549">
        <f>IFERROR(Y216/H216,"0")+IFERROR(Y217/H217,"0")</f>
        <v>4</v>
      </c>
      <c r="Z218" s="549">
        <f>IFERROR(IF(Z216="",0,Z216),"0")+IFERROR(IF(Z217="",0,Z217),"0")</f>
        <v>2.6040000000000001E-2</v>
      </c>
      <c r="AA218" s="550"/>
      <c r="AB218" s="550"/>
      <c r="AC218" s="550"/>
    </row>
    <row r="219" spans="1:68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8</v>
      </c>
      <c r="Y219" s="549">
        <f>IFERROR(SUM(Y216:Y217),"0")</f>
        <v>9.6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195</v>
      </c>
      <c r="Y222" s="548">
        <f t="shared" ref="Y222:Y230" si="27">IFERROR(IF(X222="",0,CEILING((X222/$H222),1)*$H222),"")</f>
        <v>197.2</v>
      </c>
      <c r="Z222" s="36">
        <f>IFERROR(IF(Y222=0,"",ROUNDUP(Y222/H222,0)*0.01898),"")</f>
        <v>0.32266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202.3125</v>
      </c>
      <c r="BN222" s="64">
        <f t="shared" ref="BN222:BN230" si="29">IFERROR(Y222*I222/H222,"0")</f>
        <v>204.59499999999997</v>
      </c>
      <c r="BO222" s="64">
        <f t="shared" ref="BO222:BO230" si="30">IFERROR(1/J222*(X222/H222),"0")</f>
        <v>0.26266163793103448</v>
      </c>
      <c r="BP222" s="64">
        <f t="shared" ref="BP222:BP230" si="31">IFERROR(1/J222*(Y222/H222),"0")</f>
        <v>0.265625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16.810344827586206</v>
      </c>
      <c r="Y231" s="549">
        <f>IFERROR(Y222/H222,"0")+IFERROR(Y223/H223,"0")+IFERROR(Y224/H224,"0")+IFERROR(Y225/H225,"0")+IFERROR(Y226/H226,"0")+IFERROR(Y227/H227,"0")+IFERROR(Y228/H228,"0")+IFERROR(Y229/H229,"0")+IFERROR(Y230/H230,"0")</f>
        <v>17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0.32266</v>
      </c>
      <c r="AA231" s="550"/>
      <c r="AB231" s="550"/>
      <c r="AC231" s="550"/>
    </row>
    <row r="232" spans="1:68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195</v>
      </c>
      <c r="Y232" s="549">
        <f>IFERROR(SUM(Y222:Y230),"0")</f>
        <v>197.2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4</v>
      </c>
      <c r="Y238" s="548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4.3888888888888893</v>
      </c>
      <c r="BN238" s="64">
        <f>IFERROR(Y238*I238/H238,"0")</f>
        <v>5.9250000000000007</v>
      </c>
      <c r="BO238" s="64">
        <f>IFERROR(1/J238*(X238/H238),"0")</f>
        <v>1.0288065843621399E-2</v>
      </c>
      <c r="BP238" s="64">
        <f>IFERROR(1/J238*(Y238/H238),"0")</f>
        <v>1.3888888888888888E-2</v>
      </c>
    </row>
    <row r="239" spans="1:68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2.2222222222222223</v>
      </c>
      <c r="Y239" s="549">
        <f>IFERROR(Y238/H238,"0")</f>
        <v>3</v>
      </c>
      <c r="Z239" s="549">
        <f>IFERROR(IF(Z238="",0,Z238),"0")</f>
        <v>1.77E-2</v>
      </c>
      <c r="AA239" s="550"/>
      <c r="AB239" s="550"/>
      <c r="AC239" s="550"/>
    </row>
    <row r="240" spans="1:68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4</v>
      </c>
      <c r="Y240" s="549">
        <f>IFERROR(SUM(Y238:Y238),"0")</f>
        <v>5.4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3</v>
      </c>
      <c r="Y244" s="54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3.6333333333333337</v>
      </c>
      <c r="BN244" s="64">
        <f>IFERROR(Y244*I244/H244,"0")</f>
        <v>4.3600000000000003</v>
      </c>
      <c r="BO244" s="64">
        <f>IFERROR(1/J244*(X244/H244),"0")</f>
        <v>1.5432098765432096E-2</v>
      </c>
      <c r="BP244" s="64">
        <f>IFERROR(1/J244*(Y244/H244),"0")</f>
        <v>1.8518518518518517E-2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3</v>
      </c>
      <c r="Y245" s="548">
        <f>IFERROR(IF(X245="",0,CEILING((X245/$H245),1)*$H245),"")</f>
        <v>3.96</v>
      </c>
      <c r="Z245" s="36">
        <f>IFERROR(IF(Y245=0,"",ROUNDUP(Y245/H245,0)*0.0059),"")</f>
        <v>2.3599999999999999E-2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3.5757575757575757</v>
      </c>
      <c r="BN245" s="64">
        <f>IFERROR(Y245*I245/H245,"0")</f>
        <v>4.72</v>
      </c>
      <c r="BO245" s="64">
        <f>IFERROR(1/J245*(X245/H245),"0")</f>
        <v>1.4029180695847361E-2</v>
      </c>
      <c r="BP245" s="64">
        <f>IFERROR(1/J245*(Y245/H245),"0")</f>
        <v>1.8518518518518517E-2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6.3636363636363633</v>
      </c>
      <c r="Y247" s="549">
        <f>IFERROR(Y242/H242,"0")+IFERROR(Y243/H243,"0")+IFERROR(Y244/H244,"0")+IFERROR(Y245/H245,"0")+IFERROR(Y246/H246,"0")</f>
        <v>8</v>
      </c>
      <c r="Z247" s="549">
        <f>IFERROR(IF(Z242="",0,Z242),"0")+IFERROR(IF(Z243="",0,Z243),"0")+IFERROR(IF(Z244="",0,Z244),"0")+IFERROR(IF(Z245="",0,Z245),"0")+IFERROR(IF(Z246="",0,Z246),"0")</f>
        <v>4.7199999999999999E-2</v>
      </c>
      <c r="AA247" s="550"/>
      <c r="AB247" s="550"/>
      <c r="AC247" s="550"/>
    </row>
    <row r="248" spans="1:68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6</v>
      </c>
      <c r="Y248" s="549">
        <f>IFERROR(SUM(Y242:Y246),"0")</f>
        <v>7.5600000000000005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24</v>
      </c>
      <c r="Y269" s="548">
        <f>IFERROR(IF(X269="",0,CEILING((X269/$H269),1)*$H269),"")</f>
        <v>24</v>
      </c>
      <c r="Z269" s="36">
        <f>IFERROR(IF(Y269=0,"",ROUNDUP(Y269/H269,0)*0.00651),"")</f>
        <v>6.5100000000000005E-2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26.520000000000003</v>
      </c>
      <c r="BN269" s="64">
        <f>IFERROR(Y269*I269/H269,"0")</f>
        <v>26.520000000000003</v>
      </c>
      <c r="BO269" s="64">
        <f>IFERROR(1/J269*(X269/H269),"0")</f>
        <v>5.4945054945054951E-2</v>
      </c>
      <c r="BP269" s="64">
        <f>IFERROR(1/J269*(Y269/H269),"0")</f>
        <v>5.4945054945054951E-2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43</v>
      </c>
      <c r="Y270" s="548">
        <f>IFERROR(IF(X270="",0,CEILING((X270/$H270),1)*$H270),"")</f>
        <v>43.199999999999996</v>
      </c>
      <c r="Z270" s="36">
        <f>IFERROR(IF(Y270=0,"",ROUNDUP(Y270/H270,0)*0.00651),"")</f>
        <v>0.11718000000000001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46.225000000000001</v>
      </c>
      <c r="BN270" s="64">
        <f>IFERROR(Y270*I270/H270,"0")</f>
        <v>46.44</v>
      </c>
      <c r="BO270" s="64">
        <f>IFERROR(1/J270*(X270/H270),"0")</f>
        <v>9.8443223443223454E-2</v>
      </c>
      <c r="BP270" s="64">
        <f>IFERROR(1/J270*(Y270/H270),"0")</f>
        <v>9.8901098901098911E-2</v>
      </c>
    </row>
    <row r="271" spans="1:68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27.916666666666668</v>
      </c>
      <c r="Y271" s="549">
        <f>IFERROR(Y268/H268,"0")+IFERROR(Y269/H269,"0")+IFERROR(Y270/H270,"0")</f>
        <v>28</v>
      </c>
      <c r="Z271" s="549">
        <f>IFERROR(IF(Z268="",0,Z268),"0")+IFERROR(IF(Z269="",0,Z269),"0")+IFERROR(IF(Z270="",0,Z270),"0")</f>
        <v>0.18228</v>
      </c>
      <c r="AA271" s="550"/>
      <c r="AB271" s="550"/>
      <c r="AC271" s="550"/>
    </row>
    <row r="272" spans="1:68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67</v>
      </c>
      <c r="Y272" s="549">
        <f>IFERROR(SUM(Y268:Y270),"0")</f>
        <v>67.199999999999989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35</v>
      </c>
      <c r="Y303" s="548">
        <f t="shared" si="33"/>
        <v>36</v>
      </c>
      <c r="Z303" s="36">
        <f>IFERROR(IF(Y303=0,"",ROUNDUP(Y303/H303,0)*0.00651),"")</f>
        <v>0.13020000000000001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39.433333333333337</v>
      </c>
      <c r="BN303" s="64">
        <f t="shared" si="35"/>
        <v>40.559999999999995</v>
      </c>
      <c r="BO303" s="64">
        <f t="shared" si="36"/>
        <v>0.10683760683760683</v>
      </c>
      <c r="BP303" s="64">
        <f t="shared" si="37"/>
        <v>0.1098901098901099</v>
      </c>
    </row>
    <row r="304" spans="1:68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19.444444444444443</v>
      </c>
      <c r="Y304" s="549">
        <f>IFERROR(Y297/H297,"0")+IFERROR(Y298/H298,"0")+IFERROR(Y299/H299,"0")+IFERROR(Y300/H300,"0")+IFERROR(Y301/H301,"0")+IFERROR(Y302/H302,"0")+IFERROR(Y303/H303,"0")</f>
        <v>20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0.13020000000000001</v>
      </c>
      <c r="AA304" s="550"/>
      <c r="AB304" s="550"/>
      <c r="AC304" s="550"/>
    </row>
    <row r="305" spans="1:68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35</v>
      </c>
      <c r="Y305" s="549">
        <f>IFERROR(SUM(Y297:Y303),"0")</f>
        <v>36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23</v>
      </c>
      <c r="Y311" s="548">
        <f>IFERROR(IF(X311="",0,CEILING((X311/$H311),1)*$H311),"")</f>
        <v>24.3</v>
      </c>
      <c r="Z311" s="36">
        <f>IFERROR(IF(Y311=0,"",ROUNDUP(Y311/H311,0)*0.00651),"")</f>
        <v>5.8590000000000003E-2</v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25.197777777777777</v>
      </c>
      <c r="BN311" s="64">
        <f>IFERROR(Y311*I311/H311,"0")</f>
        <v>26.622</v>
      </c>
      <c r="BO311" s="64">
        <f>IFERROR(1/J311*(X311/H311),"0")</f>
        <v>4.6805046805046803E-2</v>
      </c>
      <c r="BP311" s="64">
        <f>IFERROR(1/J311*(Y311/H311),"0")</f>
        <v>4.9450549450549455E-2</v>
      </c>
    </row>
    <row r="312" spans="1:68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8.5185185185185173</v>
      </c>
      <c r="Y312" s="549">
        <f>IFERROR(Y307/H307,"0")+IFERROR(Y308/H308,"0")+IFERROR(Y309/H309,"0")+IFERROR(Y310/H310,"0")+IFERROR(Y311/H311,"0")</f>
        <v>9</v>
      </c>
      <c r="Z312" s="549">
        <f>IFERROR(IF(Z307="",0,Z307),"0")+IFERROR(IF(Z308="",0,Z308),"0")+IFERROR(IF(Z309="",0,Z309),"0")+IFERROR(IF(Z310="",0,Z310),"0")+IFERROR(IF(Z311="",0,Z311),"0")</f>
        <v>5.8590000000000003E-2</v>
      </c>
      <c r="AA312" s="550"/>
      <c r="AB312" s="550"/>
      <c r="AC312" s="550"/>
    </row>
    <row r="313" spans="1:68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23</v>
      </c>
      <c r="Y313" s="549">
        <f>IFERROR(SUM(Y307:Y311),"0")</f>
        <v>24.3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152</v>
      </c>
      <c r="Y315" s="548">
        <f>IFERROR(IF(X315="",0,CEILING((X315/$H315),1)*$H315),"")</f>
        <v>159.6</v>
      </c>
      <c r="Z315" s="36">
        <f>IFERROR(IF(Y315=0,"",ROUNDUP(Y315/H315,0)*0.01898),"")</f>
        <v>0.36062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161.39142857142858</v>
      </c>
      <c r="BN315" s="64">
        <f>IFERROR(Y315*I315/H315,"0")</f>
        <v>169.46100000000001</v>
      </c>
      <c r="BO315" s="64">
        <f>IFERROR(1/J315*(X315/H315),"0")</f>
        <v>0.28273809523809523</v>
      </c>
      <c r="BP315" s="64">
        <f>IFERROR(1/J315*(Y315/H315),"0")</f>
        <v>0.296875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300</v>
      </c>
      <c r="Y316" s="548">
        <f>IFERROR(IF(X316="",0,CEILING((X316/$H316),1)*$H316),"")</f>
        <v>304.2</v>
      </c>
      <c r="Z316" s="36">
        <f>IFERROR(IF(Y316=0,"",ROUNDUP(Y316/H316,0)*0.01898),"")</f>
        <v>0.74021999999999999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319.96153846153851</v>
      </c>
      <c r="BN316" s="64">
        <f>IFERROR(Y316*I316/H316,"0")</f>
        <v>324.44100000000003</v>
      </c>
      <c r="BO316" s="64">
        <f>IFERROR(1/J316*(X316/H316),"0")</f>
        <v>0.60096153846153844</v>
      </c>
      <c r="BP316" s="64">
        <f>IFERROR(1/J316*(Y316/H316),"0")</f>
        <v>0.609375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94</v>
      </c>
      <c r="Y317" s="548">
        <f>IFERROR(IF(X317="",0,CEILING((X317/$H317),1)*$H317),"")</f>
        <v>100.80000000000001</v>
      </c>
      <c r="Z317" s="36">
        <f>IFERROR(IF(Y317=0,"",ROUNDUP(Y317/H317,0)*0.01898),"")</f>
        <v>0.22776000000000002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99.807857142857145</v>
      </c>
      <c r="BN317" s="64">
        <f>IFERROR(Y317*I317/H317,"0")</f>
        <v>107.02800000000001</v>
      </c>
      <c r="BO317" s="64">
        <f>IFERROR(1/J317*(X317/H317),"0")</f>
        <v>0.17485119047619047</v>
      </c>
      <c r="BP317" s="64">
        <f>IFERROR(1/J317*(Y317/H317),"0")</f>
        <v>0.1875</v>
      </c>
    </row>
    <row r="318" spans="1:68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67.747252747252745</v>
      </c>
      <c r="Y318" s="549">
        <f>IFERROR(Y315/H315,"0")+IFERROR(Y316/H316,"0")+IFERROR(Y317/H317,"0")</f>
        <v>70</v>
      </c>
      <c r="Z318" s="549">
        <f>IFERROR(IF(Z315="",0,Z315),"0")+IFERROR(IF(Z316="",0,Z316),"0")+IFERROR(IF(Z317="",0,Z317),"0")</f>
        <v>1.3286</v>
      </c>
      <c r="AA318" s="550"/>
      <c r="AB318" s="550"/>
      <c r="AC318" s="550"/>
    </row>
    <row r="319" spans="1:68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546</v>
      </c>
      <c r="Y319" s="549">
        <f>IFERROR(SUM(Y315:Y317),"0")</f>
        <v>564.59999999999991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20</v>
      </c>
      <c r="Y321" s="548">
        <f>IFERROR(IF(X321="",0,CEILING((X321/$H321),1)*$H321),"")</f>
        <v>21.28</v>
      </c>
      <c r="Z321" s="36">
        <f>IFERROR(IF(Y321=0,"",ROUNDUP(Y321/H321,0)*0.00902),"")</f>
        <v>6.3140000000000002E-2</v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21.907894736842103</v>
      </c>
      <c r="BN321" s="64">
        <f>IFERROR(Y321*I321/H321,"0")</f>
        <v>23.310000000000002</v>
      </c>
      <c r="BO321" s="64">
        <f>IFERROR(1/J321*(X321/H321),"0")</f>
        <v>4.9840510366826157E-2</v>
      </c>
      <c r="BP321" s="64">
        <f>IFERROR(1/J321*(Y321/H321),"0")</f>
        <v>5.3030303030303032E-2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20</v>
      </c>
      <c r="Y322" s="548">
        <f>IFERROR(IF(X322="",0,CEILING((X322/$H322),1)*$H322),"")</f>
        <v>21.28</v>
      </c>
      <c r="Z322" s="36">
        <f>IFERROR(IF(Y322=0,"",ROUNDUP(Y322/H322,0)*0.00902),"")</f>
        <v>6.3140000000000002E-2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21.644736842105264</v>
      </c>
      <c r="BN322" s="64">
        <f>IFERROR(Y322*I322/H322,"0")</f>
        <v>23.03</v>
      </c>
      <c r="BO322" s="64">
        <f>IFERROR(1/J322*(X322/H322),"0")</f>
        <v>4.9840510366826157E-2</v>
      </c>
      <c r="BP322" s="64">
        <f>IFERROR(1/J322*(Y322/H322),"0")</f>
        <v>5.3030303030303032E-2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17</v>
      </c>
      <c r="Y323" s="548">
        <f>IFERROR(IF(X323="",0,CEILING((X323/$H323),1)*$H323),"")</f>
        <v>17.849999999999998</v>
      </c>
      <c r="Z323" s="36">
        <f>IFERROR(IF(Y323=0,"",ROUNDUP(Y323/H323,0)*0.00651),"")</f>
        <v>4.5569999999999999E-2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19.700000000000003</v>
      </c>
      <c r="BN323" s="64">
        <f>IFERROR(Y323*I323/H323,"0")</f>
        <v>20.684999999999999</v>
      </c>
      <c r="BO323" s="64">
        <f>IFERROR(1/J323*(X323/H323),"0")</f>
        <v>3.6630036630036632E-2</v>
      </c>
      <c r="BP323" s="64">
        <f>IFERROR(1/J323*(Y323/H323),"0")</f>
        <v>3.8461538461538464E-2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12</v>
      </c>
      <c r="Y324" s="548">
        <f>IFERROR(IF(X324="",0,CEILING((X324/$H324),1)*$H324),"")</f>
        <v>12.75</v>
      </c>
      <c r="Z324" s="36">
        <f>IFERROR(IF(Y324=0,"",ROUNDUP(Y324/H324,0)*0.00651),"")</f>
        <v>3.2550000000000003E-2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13.55294117647059</v>
      </c>
      <c r="BN324" s="64">
        <f>IFERROR(Y324*I324/H324,"0")</f>
        <v>14.4</v>
      </c>
      <c r="BO324" s="64">
        <f>IFERROR(1/J324*(X324/H324),"0")</f>
        <v>2.5856496444731741E-2</v>
      </c>
      <c r="BP324" s="64">
        <f>IFERROR(1/J324*(Y324/H324),"0")</f>
        <v>2.7472527472527476E-2</v>
      </c>
    </row>
    <row r="325" spans="1:68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24.530443756449948</v>
      </c>
      <c r="Y325" s="549">
        <f>IFERROR(Y321/H321,"0")+IFERROR(Y322/H322,"0")+IFERROR(Y323/H323,"0")+IFERROR(Y324/H324,"0")</f>
        <v>26</v>
      </c>
      <c r="Z325" s="549">
        <f>IFERROR(IF(Z321="",0,Z321),"0")+IFERROR(IF(Z322="",0,Z322),"0")+IFERROR(IF(Z323="",0,Z323),"0")+IFERROR(IF(Z324="",0,Z324),"0")</f>
        <v>0.2044</v>
      </c>
      <c r="AA325" s="550"/>
      <c r="AB325" s="550"/>
      <c r="AC325" s="550"/>
    </row>
    <row r="326" spans="1:68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69</v>
      </c>
      <c r="Y326" s="549">
        <f>IFERROR(SUM(Y321:Y324),"0")</f>
        <v>73.16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20</v>
      </c>
      <c r="Y328" s="548">
        <f>IFERROR(IF(X328="",0,CEILING((X328/$H328),1)*$H328),"")</f>
        <v>20</v>
      </c>
      <c r="Z328" s="36">
        <f>IFERROR(IF(Y328=0,"",ROUNDUP(Y328/H328,0)*0.00474),"")</f>
        <v>4.7400000000000005E-2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22.400000000000002</v>
      </c>
      <c r="BN328" s="64">
        <f>IFERROR(Y328*I328/H328,"0")</f>
        <v>22.400000000000002</v>
      </c>
      <c r="BO328" s="64">
        <f>IFERROR(1/J328*(X328/H328),"0")</f>
        <v>4.2016806722689072E-2</v>
      </c>
      <c r="BP328" s="64">
        <f>IFERROR(1/J328*(Y328/H328),"0")</f>
        <v>4.2016806722689072E-2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10</v>
      </c>
      <c r="Y329" s="548">
        <f>IFERROR(IF(X329="",0,CEILING((X329/$H329),1)*$H329),"")</f>
        <v>10</v>
      </c>
      <c r="Z329" s="36">
        <f>IFERROR(IF(Y329=0,"",ROUNDUP(Y329/H329,0)*0.00474),"")</f>
        <v>2.3700000000000002E-2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11.200000000000001</v>
      </c>
      <c r="BN329" s="64">
        <f>IFERROR(Y329*I329/H329,"0")</f>
        <v>11.200000000000001</v>
      </c>
      <c r="BO329" s="64">
        <f>IFERROR(1/J329*(X329/H329),"0")</f>
        <v>2.1008403361344536E-2</v>
      </c>
      <c r="BP329" s="64">
        <f>IFERROR(1/J329*(Y329/H329),"0")</f>
        <v>2.1008403361344536E-2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30</v>
      </c>
      <c r="Y330" s="548">
        <f>IFERROR(IF(X330="",0,CEILING((X330/$H330),1)*$H330),"")</f>
        <v>30</v>
      </c>
      <c r="Z330" s="36">
        <f>IFERROR(IF(Y330=0,"",ROUNDUP(Y330/H330,0)*0.00474),"")</f>
        <v>7.110000000000001E-2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33.6</v>
      </c>
      <c r="BN330" s="64">
        <f>IFERROR(Y330*I330/H330,"0")</f>
        <v>33.6</v>
      </c>
      <c r="BO330" s="64">
        <f>IFERROR(1/J330*(X330/H330),"0")</f>
        <v>6.3025210084033612E-2</v>
      </c>
      <c r="BP330" s="64">
        <f>IFERROR(1/J330*(Y330/H330),"0")</f>
        <v>6.3025210084033612E-2</v>
      </c>
    </row>
    <row r="331" spans="1:68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30</v>
      </c>
      <c r="Y331" s="549">
        <f>IFERROR(Y328/H328,"0")+IFERROR(Y329/H329,"0")+IFERROR(Y330/H330,"0")</f>
        <v>30</v>
      </c>
      <c r="Z331" s="549">
        <f>IFERROR(IF(Z328="",0,Z328),"0")+IFERROR(IF(Z329="",0,Z329),"0")+IFERROR(IF(Z330="",0,Z330),"0")</f>
        <v>0.14220000000000002</v>
      </c>
      <c r="AA331" s="550"/>
      <c r="AB331" s="550"/>
      <c r="AC331" s="550"/>
    </row>
    <row r="332" spans="1:68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60</v>
      </c>
      <c r="Y332" s="549">
        <f>IFERROR(SUM(Y328:Y330),"0")</f>
        <v>60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30</v>
      </c>
      <c r="Y335" s="548">
        <f>IFERROR(IF(X335="",0,CEILING((X335/$H335),1)*$H335),"")</f>
        <v>32.4</v>
      </c>
      <c r="Z335" s="36">
        <f>IFERROR(IF(Y335=0,"",ROUNDUP(Y335/H335,0)*0.01898),"")</f>
        <v>7.5920000000000001E-2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31.922222222222224</v>
      </c>
      <c r="BN335" s="64">
        <f>IFERROR(Y335*I335/H335,"0")</f>
        <v>34.475999999999999</v>
      </c>
      <c r="BO335" s="64">
        <f>IFERROR(1/J335*(X335/H335),"0")</f>
        <v>5.7870370370370371E-2</v>
      </c>
      <c r="BP335" s="64">
        <f>IFERROR(1/J335*(Y335/H335),"0")</f>
        <v>6.25E-2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3.7037037037037037</v>
      </c>
      <c r="Y338" s="549">
        <f>IFERROR(Y335/H335,"0")+IFERROR(Y336/H336,"0")+IFERROR(Y337/H337,"0")</f>
        <v>4</v>
      </c>
      <c r="Z338" s="549">
        <f>IFERROR(IF(Z335="",0,Z335),"0")+IFERROR(IF(Z336="",0,Z336),"0")+IFERROR(IF(Z337="",0,Z337),"0")</f>
        <v>7.5920000000000001E-2</v>
      </c>
      <c r="AA338" s="550"/>
      <c r="AB338" s="550"/>
      <c r="AC338" s="550"/>
    </row>
    <row r="339" spans="1:68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30</v>
      </c>
      <c r="Y339" s="549">
        <f>IFERROR(SUM(Y335:Y337),"0")</f>
        <v>32.4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750</v>
      </c>
      <c r="Y343" s="548">
        <f t="shared" ref="Y343:Y349" si="38">IFERROR(IF(X343="",0,CEILING((X343/$H343),1)*$H343),"")</f>
        <v>750</v>
      </c>
      <c r="Z343" s="36">
        <f>IFERROR(IF(Y343=0,"",ROUNDUP(Y343/H343,0)*0.02175),"")</f>
        <v>1.0874999999999999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774</v>
      </c>
      <c r="BN343" s="64">
        <f t="shared" ref="BN343:BN349" si="40">IFERROR(Y343*I343/H343,"0")</f>
        <v>774</v>
      </c>
      <c r="BO343" s="64">
        <f t="shared" ref="BO343:BO349" si="41">IFERROR(1/J343*(X343/H343),"0")</f>
        <v>1.0416666666666665</v>
      </c>
      <c r="BP343" s="64">
        <f t="shared" ref="BP343:BP349" si="42">IFERROR(1/J343*(Y343/H343),"0")</f>
        <v>1.0416666666666665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1400</v>
      </c>
      <c r="Y345" s="548">
        <f t="shared" si="38"/>
        <v>1410</v>
      </c>
      <c r="Z345" s="36">
        <f>IFERROR(IF(Y345=0,"",ROUNDUP(Y345/H345,0)*0.02175),"")</f>
        <v>2.0444999999999998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1444.8</v>
      </c>
      <c r="BN345" s="64">
        <f t="shared" si="40"/>
        <v>1455.12</v>
      </c>
      <c r="BO345" s="64">
        <f t="shared" si="41"/>
        <v>1.9444444444444442</v>
      </c>
      <c r="BP345" s="64">
        <f t="shared" si="42"/>
        <v>1.9583333333333333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600</v>
      </c>
      <c r="Y346" s="548">
        <f t="shared" si="38"/>
        <v>600</v>
      </c>
      <c r="Z346" s="36">
        <f>IFERROR(IF(Y346=0,"",ROUNDUP(Y346/H346,0)*0.02175),"")</f>
        <v>0.86999999999999988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619.20000000000005</v>
      </c>
      <c r="BN346" s="64">
        <f t="shared" si="40"/>
        <v>619.20000000000005</v>
      </c>
      <c r="BO346" s="64">
        <f t="shared" si="41"/>
        <v>0.83333333333333326</v>
      </c>
      <c r="BP346" s="64">
        <f t="shared" si="42"/>
        <v>0.83333333333333326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183.33333333333331</v>
      </c>
      <c r="Y350" s="549">
        <f>IFERROR(Y343/H343,"0")+IFERROR(Y344/H344,"0")+IFERROR(Y345/H345,"0")+IFERROR(Y346/H346,"0")+IFERROR(Y347/H347,"0")+IFERROR(Y348/H348,"0")+IFERROR(Y349/H349,"0")</f>
        <v>184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4.0019999999999998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2750</v>
      </c>
      <c r="Y351" s="549">
        <f>IFERROR(SUM(Y343:Y349),"0")</f>
        <v>2760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500</v>
      </c>
      <c r="Y353" s="548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33.333333333333336</v>
      </c>
      <c r="Y355" s="549">
        <f>IFERROR(Y353/H353,"0")+IFERROR(Y354/H354,"0")</f>
        <v>34</v>
      </c>
      <c r="Z355" s="549">
        <f>IFERROR(IF(Z353="",0,Z353),"0")+IFERROR(IF(Z354="",0,Z354),"0")</f>
        <v>0.73949999999999994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500</v>
      </c>
      <c r="Y356" s="549">
        <f>IFERROR(SUM(Y353:Y354),"0")</f>
        <v>510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15</v>
      </c>
      <c r="Y359" s="548">
        <f>IFERROR(IF(X359="",0,CEILING((X359/$H359),1)*$H359),"")</f>
        <v>18</v>
      </c>
      <c r="Z359" s="36">
        <f>IFERROR(IF(Y359=0,"",ROUNDUP(Y359/H359,0)*0.01898),"")</f>
        <v>3.7960000000000001E-2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15.865</v>
      </c>
      <c r="BN359" s="64">
        <f>IFERROR(Y359*I359/H359,"0")</f>
        <v>19.038</v>
      </c>
      <c r="BO359" s="64">
        <f>IFERROR(1/J359*(X359/H359),"0")</f>
        <v>2.6041666666666668E-2</v>
      </c>
      <c r="BP359" s="64">
        <f>IFERROR(1/J359*(Y359/H359),"0")</f>
        <v>3.125E-2</v>
      </c>
    </row>
    <row r="360" spans="1:68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1.6666666666666667</v>
      </c>
      <c r="Y360" s="549">
        <f>IFERROR(Y358/H358,"0")+IFERROR(Y359/H359,"0")</f>
        <v>2</v>
      </c>
      <c r="Z360" s="549">
        <f>IFERROR(IF(Z358="",0,Z358),"0")+IFERROR(IF(Z359="",0,Z359),"0")</f>
        <v>3.7960000000000001E-2</v>
      </c>
      <c r="AA360" s="550"/>
      <c r="AB360" s="550"/>
      <c r="AC360" s="550"/>
    </row>
    <row r="361" spans="1:68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15</v>
      </c>
      <c r="Y361" s="549">
        <f>IFERROR(SUM(Y358:Y359),"0")</f>
        <v>18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227</v>
      </c>
      <c r="Y363" s="548">
        <f>IFERROR(IF(X363="",0,CEILING((X363/$H363),1)*$H363),"")</f>
        <v>234</v>
      </c>
      <c r="Z363" s="36">
        <f>IFERROR(IF(Y363=0,"",ROUNDUP(Y363/H363,0)*0.01898),"")</f>
        <v>0.49348000000000003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240.09033333333335</v>
      </c>
      <c r="BN363" s="64">
        <f>IFERROR(Y363*I363/H363,"0")</f>
        <v>247.494</v>
      </c>
      <c r="BO363" s="64">
        <f>IFERROR(1/J363*(X363/H363),"0")</f>
        <v>0.39409722222222221</v>
      </c>
      <c r="BP363" s="64">
        <f>IFERROR(1/J363*(Y363/H363),"0")</f>
        <v>0.40625</v>
      </c>
    </row>
    <row r="364" spans="1:68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25.222222222222221</v>
      </c>
      <c r="Y364" s="549">
        <f>IFERROR(Y363/H363,"0")</f>
        <v>26</v>
      </c>
      <c r="Z364" s="549">
        <f>IFERROR(IF(Z363="",0,Z363),"0")</f>
        <v>0.49348000000000003</v>
      </c>
      <c r="AA364" s="550"/>
      <c r="AB364" s="550"/>
      <c r="AC364" s="550"/>
    </row>
    <row r="365" spans="1:68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227</v>
      </c>
      <c r="Y365" s="549">
        <f>IFERROR(SUM(Y363:Y363),"0")</f>
        <v>234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1750</v>
      </c>
      <c r="Y378" s="548">
        <f>IFERROR(IF(X378="",0,CEILING((X378/$H378),1)*$H378),"")</f>
        <v>1755</v>
      </c>
      <c r="Z378" s="36">
        <f>IFERROR(IF(Y378=0,"",ROUNDUP(Y378/H378,0)*0.01898),"")</f>
        <v>3.7011000000000003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1850.9166666666667</v>
      </c>
      <c r="BN378" s="64">
        <f>IFERROR(Y378*I378/H378,"0")</f>
        <v>1856.2050000000002</v>
      </c>
      <c r="BO378" s="64">
        <f>IFERROR(1/J378*(X378/H378),"0")</f>
        <v>3.0381944444444446</v>
      </c>
      <c r="BP378" s="64">
        <f>IFERROR(1/J378*(Y378/H378),"0")</f>
        <v>3.046875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194.44444444444446</v>
      </c>
      <c r="Y380" s="549">
        <f>IFERROR(Y378/H378,"0")+IFERROR(Y379/H379,"0")</f>
        <v>195</v>
      </c>
      <c r="Z380" s="549">
        <f>IFERROR(IF(Z378="",0,Z378),"0")+IFERROR(IF(Z379="",0,Z379),"0")</f>
        <v>3.7011000000000003</v>
      </c>
      <c r="AA380" s="550"/>
      <c r="AB380" s="550"/>
      <c r="AC380" s="550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1750</v>
      </c>
      <c r="Y381" s="549">
        <f>IFERROR(SUM(Y378:Y379),"0")</f>
        <v>1755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6</v>
      </c>
      <c r="Y431" s="548">
        <f t="shared" ref="Y431:Y442" si="49">IFERROR(IF(X431="",0,CEILING((X431/$H431),1)*$H431),"")</f>
        <v>10.56</v>
      </c>
      <c r="Z431" s="36">
        <f t="shared" ref="Z431:Z436" si="50">IFERROR(IF(Y431=0,"",ROUNDUP(Y431/H431,0)*0.01196),"")</f>
        <v>2.392E-2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6.4090909090909083</v>
      </c>
      <c r="BN431" s="64">
        <f t="shared" ref="BN431:BN442" si="52">IFERROR(Y431*I431/H431,"0")</f>
        <v>11.28</v>
      </c>
      <c r="BO431" s="64">
        <f t="shared" ref="BO431:BO442" si="53">IFERROR(1/J431*(X431/H431),"0")</f>
        <v>1.0926573426573426E-2</v>
      </c>
      <c r="BP431" s="64">
        <f t="shared" ref="BP431:BP442" si="54">IFERROR(1/J431*(Y431/H431),"0")</f>
        <v>1.9230769230769232E-2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52</v>
      </c>
      <c r="Y432" s="548">
        <f t="shared" si="49"/>
        <v>52.800000000000004</v>
      </c>
      <c r="Z432" s="36">
        <f t="shared" si="50"/>
        <v>0.1196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55.54545454545454</v>
      </c>
      <c r="BN432" s="64">
        <f t="shared" si="52"/>
        <v>56.400000000000006</v>
      </c>
      <c r="BO432" s="64">
        <f t="shared" si="53"/>
        <v>9.4696969696969696E-2</v>
      </c>
      <c r="BP432" s="64">
        <f t="shared" si="54"/>
        <v>9.6153846153846159E-2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220</v>
      </c>
      <c r="Y433" s="548">
        <f t="shared" si="49"/>
        <v>221.76000000000002</v>
      </c>
      <c r="Z433" s="36">
        <f t="shared" si="50"/>
        <v>0.50231999999999999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234.99999999999997</v>
      </c>
      <c r="BN433" s="64">
        <f t="shared" si="52"/>
        <v>236.88</v>
      </c>
      <c r="BO433" s="64">
        <f t="shared" si="53"/>
        <v>0.40064102564102566</v>
      </c>
      <c r="BP433" s="64">
        <f t="shared" si="54"/>
        <v>0.40384615384615385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400</v>
      </c>
      <c r="Y436" s="548">
        <f t="shared" si="49"/>
        <v>401.28000000000003</v>
      </c>
      <c r="Z436" s="36">
        <f t="shared" si="50"/>
        <v>0.90895999999999999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427.27272727272725</v>
      </c>
      <c r="BN436" s="64">
        <f t="shared" si="52"/>
        <v>428.64</v>
      </c>
      <c r="BO436" s="64">
        <f t="shared" si="53"/>
        <v>0.72843822843822836</v>
      </c>
      <c r="BP436" s="64">
        <f t="shared" si="54"/>
        <v>0.73076923076923084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30</v>
      </c>
      <c r="Y438" s="548">
        <f t="shared" si="49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43.3125</v>
      </c>
      <c r="BN438" s="64">
        <f t="shared" si="52"/>
        <v>48.510000000000005</v>
      </c>
      <c r="BO438" s="64">
        <f t="shared" si="53"/>
        <v>4.7348484848484848E-2</v>
      </c>
      <c r="BP438" s="64">
        <f t="shared" si="54"/>
        <v>5.3030303030303039E-2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134.65909090909091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1.6179399999999999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708</v>
      </c>
      <c r="Y444" s="549">
        <f>IFERROR(SUM(Y431:Y442),"0")</f>
        <v>720.00000000000011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350</v>
      </c>
      <c r="Y446" s="548">
        <f>IFERROR(IF(X446="",0,CEILING((X446/$H446),1)*$H446),"")</f>
        <v>353.76</v>
      </c>
      <c r="Z446" s="36">
        <f>IFERROR(IF(Y446=0,"",ROUNDUP(Y446/H446,0)*0.01196),"")</f>
        <v>0.80132000000000003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373.86363636363637</v>
      </c>
      <c r="BN446" s="64">
        <f>IFERROR(Y446*I446/H446,"0")</f>
        <v>377.87999999999994</v>
      </c>
      <c r="BO446" s="64">
        <f>IFERROR(1/J446*(X446/H446),"0")</f>
        <v>0.63738344988344986</v>
      </c>
      <c r="BP446" s="64">
        <f>IFERROR(1/J446*(Y446/H446),"0")</f>
        <v>0.64423076923076927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9</v>
      </c>
      <c r="Y448" s="548">
        <f>IFERROR(IF(X448="",0,CEILING((X448/$H448),1)*$H448),"")</f>
        <v>9.6</v>
      </c>
      <c r="Z448" s="36">
        <f>IFERROR(IF(Y448=0,"",ROUNDUP(Y448/H448,0)*0.00902),"")</f>
        <v>1.804E-2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12.99375</v>
      </c>
      <c r="BN448" s="64">
        <f>IFERROR(Y448*I448/H448,"0")</f>
        <v>13.86</v>
      </c>
      <c r="BO448" s="64">
        <f>IFERROR(1/J448*(X448/H448),"0")</f>
        <v>1.4204545454545456E-2</v>
      </c>
      <c r="BP448" s="64">
        <f>IFERROR(1/J448*(Y448/H448),"0")</f>
        <v>1.5151515151515152E-2</v>
      </c>
    </row>
    <row r="449" spans="1:68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68.162878787878782</v>
      </c>
      <c r="Y449" s="549">
        <f>IFERROR(Y446/H446,"0")+IFERROR(Y447/H447,"0")+IFERROR(Y448/H448,"0")</f>
        <v>69</v>
      </c>
      <c r="Z449" s="549">
        <f>IFERROR(IF(Z446="",0,Z446),"0")+IFERROR(IF(Z447="",0,Z447),"0")+IFERROR(IF(Z448="",0,Z448),"0")</f>
        <v>0.81936000000000009</v>
      </c>
      <c r="AA449" s="550"/>
      <c r="AB449" s="550"/>
      <c r="AC449" s="550"/>
    </row>
    <row r="450" spans="1:68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359</v>
      </c>
      <c r="Y450" s="549">
        <f>IFERROR(SUM(Y446:Y448),"0")</f>
        <v>363.36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300</v>
      </c>
      <c r="Y454" s="548">
        <f t="shared" si="55"/>
        <v>300.96000000000004</v>
      </c>
      <c r="Z454" s="36">
        <f>IFERROR(IF(Y454=0,"",ROUNDUP(Y454/H454,0)*0.01196),"")</f>
        <v>0.68171999999999999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320.45454545454544</v>
      </c>
      <c r="BN454" s="64">
        <f t="shared" si="57"/>
        <v>321.48</v>
      </c>
      <c r="BO454" s="64">
        <f t="shared" si="58"/>
        <v>0.54632867132867136</v>
      </c>
      <c r="BP454" s="64">
        <f t="shared" si="59"/>
        <v>0.54807692307692313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56.818181818181813</v>
      </c>
      <c r="Y458" s="549">
        <f>IFERROR(Y452/H452,"0")+IFERROR(Y453/H453,"0")+IFERROR(Y454/H454,"0")+IFERROR(Y455/H455,"0")+IFERROR(Y456/H456,"0")+IFERROR(Y457/H457,"0")</f>
        <v>57.000000000000007</v>
      </c>
      <c r="Z458" s="549">
        <f>IFERROR(IF(Z452="",0,Z452),"0")+IFERROR(IF(Z453="",0,Z453),"0")+IFERROR(IF(Z454="",0,Z454),"0")+IFERROR(IF(Z455="",0,Z455),"0")+IFERROR(IF(Z456="",0,Z456),"0")+IFERROR(IF(Z457="",0,Z457),"0")</f>
        <v>0.68171999999999999</v>
      </c>
      <c r="AA458" s="550"/>
      <c r="AB458" s="550"/>
      <c r="AC458" s="550"/>
    </row>
    <row r="459" spans="1:68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300</v>
      </c>
      <c r="Y459" s="549">
        <f>IFERROR(SUM(Y452:Y457),"0")</f>
        <v>300.96000000000004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11810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11973.279999999999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12464.076287288808</v>
      </c>
      <c r="Y501" s="549">
        <f>IFERROR(SUM(BN22:BN497),"0")</f>
        <v>12638.946000000002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21</v>
      </c>
      <c r="Y502" s="38">
        <f>ROUNDUP(SUM(BP22:BP497),0)</f>
        <v>21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12989.076287288808</v>
      </c>
      <c r="Y503" s="549">
        <f>GrossWeightTotalR+PalletQtyTotalR*25</f>
        <v>13163.946000000002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1977.8763663523723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2009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23.828140000000005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3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505.00000000000006</v>
      </c>
      <c r="E510" s="46">
        <f>IFERROR(Y87*1,"0")+IFERROR(Y88*1,"0")+IFERROR(Y89*1,"0")+IFERROR(Y93*1,"0")+IFERROR(Y94*1,"0")+IFERROR(Y95*1,"0")+IFERROR(Y96*1,"0")</f>
        <v>449.1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471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624.83999999999992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2191.1999999999998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210.16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67.199999999999989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758.05999999999983</v>
      </c>
      <c r="S510" s="46">
        <f>IFERROR(Y335*1,"0")+IFERROR(Y336*1,"0")+IFERROR(Y337*1,"0")</f>
        <v>32.4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3522</v>
      </c>
      <c r="U510" s="46">
        <f>IFERROR(Y368*1,"0")+IFERROR(Y369*1,"0")+IFERROR(Y370*1,"0")+IFERROR(Y374*1,"0")+IFERROR(Y378*1,"0")+IFERROR(Y379*1,"0")+IFERROR(Y383*1,"0")</f>
        <v>1755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1384.3200000000002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4,00"/>
        <filter val="1 103,00"/>
        <filter val="1 400,00"/>
        <filter val="1 750,00"/>
        <filter val="1 977,88"/>
        <filter val="1,67"/>
        <filter val="10,00"/>
        <filter val="102,00"/>
        <filter val="11 810,00"/>
        <filter val="11,27"/>
        <filter val="113,00"/>
        <filter val="118,00"/>
        <filter val="12 464,08"/>
        <filter val="12 989,08"/>
        <filter val="12,00"/>
        <filter val="123,00"/>
        <filter val="124,00"/>
        <filter val="134,66"/>
        <filter val="139,00"/>
        <filter val="142,00"/>
        <filter val="15,00"/>
        <filter val="152,00"/>
        <filter val="16,67"/>
        <filter val="16,81"/>
        <filter val="166,00"/>
        <filter val="17,00"/>
        <filter val="183,33"/>
        <filter val="188,00"/>
        <filter val="19,44"/>
        <filter val="191,00"/>
        <filter val="194,44"/>
        <filter val="195,00"/>
        <filter val="2 750,00"/>
        <filter val="2,22"/>
        <filter val="20,00"/>
        <filter val="21"/>
        <filter val="21,00"/>
        <filter val="220,00"/>
        <filter val="225,00"/>
        <filter val="227,00"/>
        <filter val="23,00"/>
        <filter val="23,80"/>
        <filter val="238,00"/>
        <filter val="239,63"/>
        <filter val="24,00"/>
        <filter val="24,53"/>
        <filter val="241,98"/>
        <filter val="245,00"/>
        <filter val="25,11"/>
        <filter val="25,22"/>
        <filter val="257,00"/>
        <filter val="263,00"/>
        <filter val="27,92"/>
        <filter val="295,00"/>
        <filter val="3,00"/>
        <filter val="3,17"/>
        <filter val="3,33"/>
        <filter val="3,70"/>
        <filter val="30,00"/>
        <filter val="300,00"/>
        <filter val="308,00"/>
        <filter val="309,02"/>
        <filter val="33,33"/>
        <filter val="35,00"/>
        <filter val="350,00"/>
        <filter val="359,00"/>
        <filter val="36,00"/>
        <filter val="37,00"/>
        <filter val="4,00"/>
        <filter val="4,62"/>
        <filter val="40,00"/>
        <filter val="400,00"/>
        <filter val="41,00"/>
        <filter val="41,36"/>
        <filter val="421,00"/>
        <filter val="43,00"/>
        <filter val="44,00"/>
        <filter val="499,00"/>
        <filter val="5,00"/>
        <filter val="500,00"/>
        <filter val="52,00"/>
        <filter val="546,00"/>
        <filter val="56,48"/>
        <filter val="56,82"/>
        <filter val="59,00"/>
        <filter val="6,00"/>
        <filter val="6,36"/>
        <filter val="60,00"/>
        <filter val="600,00"/>
        <filter val="61,00"/>
        <filter val="611,00"/>
        <filter val="63,00"/>
        <filter val="67,00"/>
        <filter val="67,75"/>
        <filter val="68,16"/>
        <filter val="69,00"/>
        <filter val="70,00"/>
        <filter val="708,00"/>
        <filter val="71,00"/>
        <filter val="73,09"/>
        <filter val="750,00"/>
        <filter val="8,00"/>
        <filter val="8,45"/>
        <filter val="8,52"/>
        <filter val="86,00"/>
        <filter val="9,00"/>
        <filter val="94,00"/>
        <filter val="98,00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