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09,25 ПОКОМ КИ филиалы\"/>
    </mc:Choice>
  </mc:AlternateContent>
  <xr:revisionPtr revIDLastSave="0" documentId="13_ncr:1_{574292B1-BDB6-4E9F-A315-171C7167C3D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78" i="1" l="1"/>
  <c r="AI56" i="1"/>
  <c r="AI36" i="1"/>
  <c r="AI32" i="1"/>
  <c r="AI22" i="1"/>
  <c r="M97" i="1"/>
  <c r="R97" i="1" s="1"/>
  <c r="W97" i="1" s="1"/>
  <c r="L97" i="1"/>
  <c r="M96" i="1"/>
  <c r="R96" i="1" s="1"/>
  <c r="W96" i="1" s="1"/>
  <c r="L96" i="1"/>
  <c r="AI95" i="1"/>
  <c r="M95" i="1"/>
  <c r="R95" i="1" s="1"/>
  <c r="W95" i="1" s="1"/>
  <c r="L95" i="1"/>
  <c r="M94" i="1"/>
  <c r="R94" i="1" s="1"/>
  <c r="W94" i="1" s="1"/>
  <c r="L94" i="1"/>
  <c r="M93" i="1"/>
  <c r="R93" i="1" s="1"/>
  <c r="W93" i="1" s="1"/>
  <c r="L93" i="1"/>
  <c r="M92" i="1"/>
  <c r="R92" i="1" s="1"/>
  <c r="W92" i="1" s="1"/>
  <c r="L92" i="1"/>
  <c r="M91" i="1"/>
  <c r="R91" i="1" s="1"/>
  <c r="W91" i="1" s="1"/>
  <c r="L91" i="1"/>
  <c r="M90" i="1"/>
  <c r="R90" i="1" s="1"/>
  <c r="W90" i="1" s="1"/>
  <c r="L90" i="1"/>
  <c r="M89" i="1"/>
  <c r="R89" i="1" s="1"/>
  <c r="W89" i="1" s="1"/>
  <c r="L89" i="1"/>
  <c r="M88" i="1"/>
  <c r="R88" i="1" s="1"/>
  <c r="W88" i="1" s="1"/>
  <c r="L88" i="1"/>
  <c r="AI87" i="1"/>
  <c r="M87" i="1"/>
  <c r="R87" i="1" s="1"/>
  <c r="W87" i="1" s="1"/>
  <c r="L87" i="1"/>
  <c r="M86" i="1"/>
  <c r="R86" i="1" s="1"/>
  <c r="W86" i="1" s="1"/>
  <c r="L86" i="1"/>
  <c r="M85" i="1"/>
  <c r="R85" i="1" s="1"/>
  <c r="W85" i="1" s="1"/>
  <c r="L85" i="1"/>
  <c r="M84" i="1"/>
  <c r="R84" i="1" s="1"/>
  <c r="W84" i="1" s="1"/>
  <c r="L84" i="1"/>
  <c r="AI83" i="1"/>
  <c r="M83" i="1"/>
  <c r="R83" i="1" s="1"/>
  <c r="W83" i="1" s="1"/>
  <c r="L83" i="1"/>
  <c r="M82" i="1"/>
  <c r="R82" i="1" s="1"/>
  <c r="L82" i="1"/>
  <c r="M81" i="1"/>
  <c r="R81" i="1" s="1"/>
  <c r="AI81" i="1" s="1"/>
  <c r="L81" i="1"/>
  <c r="AI80" i="1"/>
  <c r="M80" i="1"/>
  <c r="R80" i="1" s="1"/>
  <c r="L80" i="1"/>
  <c r="E79" i="1"/>
  <c r="M79" i="1" s="1"/>
  <c r="R79" i="1" s="1"/>
  <c r="M78" i="1"/>
  <c r="R78" i="1" s="1"/>
  <c r="L78" i="1"/>
  <c r="M77" i="1"/>
  <c r="R77" i="1" s="1"/>
  <c r="AI77" i="1" s="1"/>
  <c r="L77" i="1"/>
  <c r="M76" i="1"/>
  <c r="R76" i="1" s="1"/>
  <c r="S76" i="1" s="1"/>
  <c r="AI76" i="1" s="1"/>
  <c r="L76" i="1"/>
  <c r="M75" i="1"/>
  <c r="R75" i="1" s="1"/>
  <c r="AI75" i="1" s="1"/>
  <c r="L75" i="1"/>
  <c r="M74" i="1"/>
  <c r="R74" i="1" s="1"/>
  <c r="V74" i="1" s="1"/>
  <c r="L74" i="1"/>
  <c r="M73" i="1"/>
  <c r="R73" i="1" s="1"/>
  <c r="AI73" i="1" s="1"/>
  <c r="L73" i="1"/>
  <c r="M72" i="1"/>
  <c r="R72" i="1" s="1"/>
  <c r="L72" i="1"/>
  <c r="M71" i="1"/>
  <c r="R71" i="1" s="1"/>
  <c r="S71" i="1" s="1"/>
  <c r="AI71" i="1" s="1"/>
  <c r="L71" i="1"/>
  <c r="M70" i="1"/>
  <c r="R70" i="1" s="1"/>
  <c r="L70" i="1"/>
  <c r="M69" i="1"/>
  <c r="R69" i="1" s="1"/>
  <c r="S69" i="1" s="1"/>
  <c r="AI69" i="1" s="1"/>
  <c r="L69" i="1"/>
  <c r="M68" i="1"/>
  <c r="R68" i="1" s="1"/>
  <c r="L68" i="1"/>
  <c r="M67" i="1"/>
  <c r="R67" i="1" s="1"/>
  <c r="L67" i="1"/>
  <c r="M66" i="1"/>
  <c r="R66" i="1" s="1"/>
  <c r="W66" i="1" s="1"/>
  <c r="L66" i="1"/>
  <c r="M65" i="1"/>
  <c r="R65" i="1" s="1"/>
  <c r="L65" i="1"/>
  <c r="M64" i="1"/>
  <c r="R64" i="1" s="1"/>
  <c r="L64" i="1"/>
  <c r="M63" i="1"/>
  <c r="R63" i="1" s="1"/>
  <c r="W63" i="1" s="1"/>
  <c r="L63" i="1"/>
  <c r="M62" i="1"/>
  <c r="R62" i="1" s="1"/>
  <c r="L62" i="1"/>
  <c r="M61" i="1"/>
  <c r="R61" i="1" s="1"/>
  <c r="W61" i="1" s="1"/>
  <c r="L61" i="1"/>
  <c r="M60" i="1"/>
  <c r="R60" i="1" s="1"/>
  <c r="W60" i="1" s="1"/>
  <c r="L60" i="1"/>
  <c r="M59" i="1"/>
  <c r="R59" i="1" s="1"/>
  <c r="L59" i="1"/>
  <c r="M58" i="1"/>
  <c r="R58" i="1" s="1"/>
  <c r="L58" i="1"/>
  <c r="M57" i="1"/>
  <c r="R57" i="1" s="1"/>
  <c r="W57" i="1" s="1"/>
  <c r="L57" i="1"/>
  <c r="M56" i="1"/>
  <c r="R56" i="1" s="1"/>
  <c r="W56" i="1" s="1"/>
  <c r="L56" i="1"/>
  <c r="M55" i="1"/>
  <c r="R55" i="1" s="1"/>
  <c r="L55" i="1"/>
  <c r="M54" i="1"/>
  <c r="R54" i="1" s="1"/>
  <c r="AI54" i="1" s="1"/>
  <c r="L54" i="1"/>
  <c r="M53" i="1"/>
  <c r="R53" i="1" s="1"/>
  <c r="S53" i="1" s="1"/>
  <c r="AI53" i="1" s="1"/>
  <c r="L53" i="1"/>
  <c r="M52" i="1"/>
  <c r="R52" i="1" s="1"/>
  <c r="L52" i="1"/>
  <c r="M51" i="1"/>
  <c r="R51" i="1" s="1"/>
  <c r="S51" i="1" s="1"/>
  <c r="AI51" i="1" s="1"/>
  <c r="L51" i="1"/>
  <c r="M50" i="1"/>
  <c r="R50" i="1" s="1"/>
  <c r="S50" i="1" s="1"/>
  <c r="AI50" i="1" s="1"/>
  <c r="L50" i="1"/>
  <c r="M49" i="1"/>
  <c r="R49" i="1" s="1"/>
  <c r="W49" i="1" s="1"/>
  <c r="L49" i="1"/>
  <c r="M48" i="1"/>
  <c r="R48" i="1" s="1"/>
  <c r="L48" i="1"/>
  <c r="M47" i="1"/>
  <c r="R47" i="1" s="1"/>
  <c r="L47" i="1"/>
  <c r="M46" i="1"/>
  <c r="R46" i="1" s="1"/>
  <c r="L46" i="1"/>
  <c r="M45" i="1"/>
  <c r="R45" i="1" s="1"/>
  <c r="S45" i="1" s="1"/>
  <c r="AI45" i="1" s="1"/>
  <c r="L45" i="1"/>
  <c r="M44" i="1"/>
  <c r="R44" i="1" s="1"/>
  <c r="S44" i="1" s="1"/>
  <c r="AI44" i="1" s="1"/>
  <c r="L44" i="1"/>
  <c r="M43" i="1"/>
  <c r="R43" i="1" s="1"/>
  <c r="L43" i="1"/>
  <c r="M42" i="1"/>
  <c r="R42" i="1" s="1"/>
  <c r="L42" i="1"/>
  <c r="M41" i="1"/>
  <c r="R41" i="1" s="1"/>
  <c r="S41" i="1" s="1"/>
  <c r="AI41" i="1" s="1"/>
  <c r="L41" i="1"/>
  <c r="M40" i="1"/>
  <c r="R40" i="1" s="1"/>
  <c r="AI40" i="1" s="1"/>
  <c r="L40" i="1"/>
  <c r="M39" i="1"/>
  <c r="R39" i="1" s="1"/>
  <c r="L39" i="1"/>
  <c r="M38" i="1"/>
  <c r="R38" i="1" s="1"/>
  <c r="L38" i="1"/>
  <c r="M37" i="1"/>
  <c r="R37" i="1" s="1"/>
  <c r="W37" i="1" s="1"/>
  <c r="L37" i="1"/>
  <c r="M36" i="1"/>
  <c r="R36" i="1" s="1"/>
  <c r="W36" i="1" s="1"/>
  <c r="L36" i="1"/>
  <c r="M35" i="1"/>
  <c r="R35" i="1" s="1"/>
  <c r="L35" i="1"/>
  <c r="M34" i="1"/>
  <c r="R34" i="1" s="1"/>
  <c r="L34" i="1"/>
  <c r="M33" i="1"/>
  <c r="R33" i="1" s="1"/>
  <c r="W33" i="1" s="1"/>
  <c r="L33" i="1"/>
  <c r="M32" i="1"/>
  <c r="R32" i="1" s="1"/>
  <c r="W32" i="1" s="1"/>
  <c r="L32" i="1"/>
  <c r="M31" i="1"/>
  <c r="R31" i="1" s="1"/>
  <c r="V31" i="1" s="1"/>
  <c r="L31" i="1"/>
  <c r="M30" i="1"/>
  <c r="R30" i="1" s="1"/>
  <c r="W30" i="1" s="1"/>
  <c r="L30" i="1"/>
  <c r="M29" i="1"/>
  <c r="R29" i="1" s="1"/>
  <c r="V29" i="1" s="1"/>
  <c r="L29" i="1"/>
  <c r="M28" i="1"/>
  <c r="R28" i="1" s="1"/>
  <c r="W28" i="1" s="1"/>
  <c r="L28" i="1"/>
  <c r="M27" i="1"/>
  <c r="R27" i="1" s="1"/>
  <c r="W27" i="1" s="1"/>
  <c r="L27" i="1"/>
  <c r="M26" i="1"/>
  <c r="R26" i="1" s="1"/>
  <c r="V26" i="1" s="1"/>
  <c r="L26" i="1"/>
  <c r="M25" i="1"/>
  <c r="R25" i="1" s="1"/>
  <c r="W25" i="1" s="1"/>
  <c r="L25" i="1"/>
  <c r="M24" i="1"/>
  <c r="R24" i="1" s="1"/>
  <c r="L24" i="1"/>
  <c r="M23" i="1"/>
  <c r="R23" i="1" s="1"/>
  <c r="W23" i="1" s="1"/>
  <c r="L23" i="1"/>
  <c r="M22" i="1"/>
  <c r="R22" i="1" s="1"/>
  <c r="W22" i="1" s="1"/>
  <c r="L22" i="1"/>
  <c r="M21" i="1"/>
  <c r="R21" i="1" s="1"/>
  <c r="L21" i="1"/>
  <c r="M20" i="1"/>
  <c r="R20" i="1" s="1"/>
  <c r="L20" i="1"/>
  <c r="M19" i="1"/>
  <c r="R19" i="1" s="1"/>
  <c r="W19" i="1" s="1"/>
  <c r="L19" i="1"/>
  <c r="M18" i="1"/>
  <c r="R18" i="1" s="1"/>
  <c r="L18" i="1"/>
  <c r="M17" i="1"/>
  <c r="R17" i="1" s="1"/>
  <c r="W17" i="1" s="1"/>
  <c r="L17" i="1"/>
  <c r="M16" i="1"/>
  <c r="R16" i="1" s="1"/>
  <c r="W16" i="1" s="1"/>
  <c r="L16" i="1"/>
  <c r="M15" i="1"/>
  <c r="R15" i="1" s="1"/>
  <c r="L15" i="1"/>
  <c r="M14" i="1"/>
  <c r="R14" i="1" s="1"/>
  <c r="L14" i="1"/>
  <c r="M13" i="1"/>
  <c r="R13" i="1" s="1"/>
  <c r="W13" i="1" s="1"/>
  <c r="L13" i="1"/>
  <c r="M12" i="1"/>
  <c r="R12" i="1" s="1"/>
  <c r="W12" i="1" s="1"/>
  <c r="L12" i="1"/>
  <c r="M11" i="1"/>
  <c r="R11" i="1" s="1"/>
  <c r="L11" i="1"/>
  <c r="M10" i="1"/>
  <c r="R10" i="1" s="1"/>
  <c r="L10" i="1"/>
  <c r="M9" i="1"/>
  <c r="R9" i="1" s="1"/>
  <c r="W9" i="1" s="1"/>
  <c r="L9" i="1"/>
  <c r="M8" i="1"/>
  <c r="R8" i="1" s="1"/>
  <c r="W8" i="1" s="1"/>
  <c r="L8" i="1"/>
  <c r="M7" i="1"/>
  <c r="R7" i="1" s="1"/>
  <c r="L7" i="1"/>
  <c r="M6" i="1"/>
  <c r="L6" i="1"/>
  <c r="AG5" i="1"/>
  <c r="AF5" i="1"/>
  <c r="AE5" i="1"/>
  <c r="AD5" i="1"/>
  <c r="AC5" i="1"/>
  <c r="AB5" i="1"/>
  <c r="AA5" i="1"/>
  <c r="Z5" i="1"/>
  <c r="Y5" i="1"/>
  <c r="X5" i="1"/>
  <c r="T5" i="1"/>
  <c r="Q5" i="1"/>
  <c r="P5" i="1"/>
  <c r="O5" i="1"/>
  <c r="N5" i="1"/>
  <c r="K5" i="1"/>
  <c r="F5" i="1"/>
  <c r="S91" i="1" l="1"/>
  <c r="S89" i="1"/>
  <c r="AI89" i="1" s="1"/>
  <c r="S93" i="1"/>
  <c r="AI93" i="1" s="1"/>
  <c r="S8" i="1"/>
  <c r="AI8" i="1" s="1"/>
  <c r="S16" i="1"/>
  <c r="AI16" i="1" s="1"/>
  <c r="S60" i="1"/>
  <c r="AI60" i="1" s="1"/>
  <c r="S12" i="1"/>
  <c r="AI12" i="1" s="1"/>
  <c r="AI85" i="1"/>
  <c r="AI91" i="1"/>
  <c r="W10" i="1"/>
  <c r="S10" i="1"/>
  <c r="AI10" i="1" s="1"/>
  <c r="W11" i="1"/>
  <c r="S11" i="1"/>
  <c r="AI11" i="1" s="1"/>
  <c r="W18" i="1"/>
  <c r="AI18" i="1"/>
  <c r="S20" i="1"/>
  <c r="AI20" i="1" s="1"/>
  <c r="AI39" i="1"/>
  <c r="W48" i="1"/>
  <c r="S48" i="1"/>
  <c r="AI48" i="1" s="1"/>
  <c r="W58" i="1"/>
  <c r="S58" i="1"/>
  <c r="AI58" i="1" s="1"/>
  <c r="W59" i="1"/>
  <c r="AI59" i="1"/>
  <c r="R6" i="1"/>
  <c r="R5" i="1" s="1"/>
  <c r="M5" i="1"/>
  <c r="W7" i="1"/>
  <c r="AI7" i="1"/>
  <c r="W14" i="1"/>
  <c r="S14" i="1"/>
  <c r="AI14" i="1" s="1"/>
  <c r="W15" i="1"/>
  <c r="S15" i="1"/>
  <c r="AI15" i="1" s="1"/>
  <c r="W24" i="1"/>
  <c r="S24" i="1"/>
  <c r="AI24" i="1" s="1"/>
  <c r="W34" i="1"/>
  <c r="AI34" i="1"/>
  <c r="W35" i="1"/>
  <c r="S35" i="1"/>
  <c r="AI35" i="1" s="1"/>
  <c r="S43" i="1"/>
  <c r="AI43" i="1" s="1"/>
  <c r="W62" i="1"/>
  <c r="S62" i="1"/>
  <c r="AI62" i="1" s="1"/>
  <c r="S64" i="1"/>
  <c r="AI64" i="1" s="1"/>
  <c r="V41" i="1"/>
  <c r="V45" i="1"/>
  <c r="S9" i="1"/>
  <c r="AI9" i="1" s="1"/>
  <c r="S13" i="1"/>
  <c r="AI13" i="1" s="1"/>
  <c r="S17" i="1"/>
  <c r="AI17" i="1" s="1"/>
  <c r="S23" i="1"/>
  <c r="AI23" i="1" s="1"/>
  <c r="S27" i="1"/>
  <c r="AI27" i="1" s="1"/>
  <c r="S33" i="1"/>
  <c r="AI33" i="1" s="1"/>
  <c r="S38" i="1"/>
  <c r="AI38" i="1" s="1"/>
  <c r="S42" i="1"/>
  <c r="AI42" i="1" s="1"/>
  <c r="S46" i="1"/>
  <c r="AI46" i="1" s="1"/>
  <c r="AI52" i="1"/>
  <c r="AI57" i="1"/>
  <c r="S61" i="1"/>
  <c r="AI61" i="1" s="1"/>
  <c r="S79" i="1"/>
  <c r="AI79" i="1" s="1"/>
  <c r="AI84" i="1"/>
  <c r="S86" i="1"/>
  <c r="AI86" i="1" s="1"/>
  <c r="S88" i="1"/>
  <c r="AI88" i="1" s="1"/>
  <c r="S90" i="1"/>
  <c r="AI90" i="1" s="1"/>
  <c r="AI92" i="1"/>
  <c r="AI94" i="1"/>
  <c r="AI96" i="1"/>
  <c r="V49" i="1"/>
  <c r="V66" i="1"/>
  <c r="V21" i="1"/>
  <c r="W21" i="1"/>
  <c r="V70" i="1"/>
  <c r="W70" i="1"/>
  <c r="V40" i="1"/>
  <c r="W40" i="1"/>
  <c r="V44" i="1"/>
  <c r="W44" i="1"/>
  <c r="V50" i="1"/>
  <c r="W50" i="1"/>
  <c r="V54" i="1"/>
  <c r="W54" i="1"/>
  <c r="V67" i="1"/>
  <c r="W67" i="1"/>
  <c r="V81" i="1"/>
  <c r="W81" i="1"/>
  <c r="E5" i="1"/>
  <c r="V28" i="1"/>
  <c r="W29" i="1"/>
  <c r="V32" i="1"/>
  <c r="V36" i="1"/>
  <c r="V37" i="1"/>
  <c r="W38" i="1"/>
  <c r="W42" i="1"/>
  <c r="W46" i="1"/>
  <c r="W52" i="1"/>
  <c r="V56" i="1"/>
  <c r="V57" i="1"/>
  <c r="V59" i="1"/>
  <c r="V63" i="1"/>
  <c r="W64" i="1"/>
  <c r="W74" i="1"/>
  <c r="L79" i="1"/>
  <c r="L5" i="1" s="1"/>
  <c r="V83" i="1"/>
  <c r="V84" i="1"/>
  <c r="V85" i="1"/>
  <c r="V87" i="1"/>
  <c r="V92" i="1"/>
  <c r="V95" i="1"/>
  <c r="V96" i="1"/>
  <c r="V97" i="1"/>
  <c r="V47" i="1"/>
  <c r="W47" i="1"/>
  <c r="V53" i="1"/>
  <c r="W53" i="1"/>
  <c r="V65" i="1"/>
  <c r="W65" i="1"/>
  <c r="V69" i="1"/>
  <c r="W69" i="1"/>
  <c r="W72" i="1"/>
  <c r="V72" i="1"/>
  <c r="W75" i="1"/>
  <c r="V75" i="1"/>
  <c r="W77" i="1"/>
  <c r="V77" i="1"/>
  <c r="V82" i="1"/>
  <c r="W82" i="1"/>
  <c r="V14" i="1"/>
  <c r="V18" i="1"/>
  <c r="V19" i="1"/>
  <c r="W20" i="1"/>
  <c r="V22" i="1"/>
  <c r="V25" i="1"/>
  <c r="W26" i="1"/>
  <c r="V30" i="1"/>
  <c r="W31" i="1"/>
  <c r="W39" i="1"/>
  <c r="W41" i="1"/>
  <c r="W43" i="1"/>
  <c r="W45" i="1"/>
  <c r="V51" i="1"/>
  <c r="W51" i="1"/>
  <c r="V55" i="1"/>
  <c r="W55" i="1"/>
  <c r="W68" i="1"/>
  <c r="V68" i="1"/>
  <c r="W71" i="1"/>
  <c r="V71" i="1"/>
  <c r="V73" i="1"/>
  <c r="W73" i="1"/>
  <c r="W76" i="1"/>
  <c r="V76" i="1"/>
  <c r="W78" i="1"/>
  <c r="V78" i="1"/>
  <c r="W79" i="1"/>
  <c r="V80" i="1"/>
  <c r="W80" i="1"/>
  <c r="V89" i="1" l="1"/>
  <c r="V60" i="1"/>
  <c r="V12" i="1"/>
  <c r="V93" i="1"/>
  <c r="V91" i="1"/>
  <c r="V88" i="1"/>
  <c r="V27" i="1"/>
  <c r="V16" i="1"/>
  <c r="V13" i="1"/>
  <c r="V10" i="1"/>
  <c r="V35" i="1"/>
  <c r="V48" i="1"/>
  <c r="V23" i="1"/>
  <c r="V8" i="1"/>
  <c r="V61" i="1"/>
  <c r="V33" i="1"/>
  <c r="V42" i="1"/>
  <c r="V46" i="1"/>
  <c r="V38" i="1"/>
  <c r="V24" i="1"/>
  <c r="V17" i="1"/>
  <c r="V15" i="1"/>
  <c r="V11" i="1"/>
  <c r="V9" i="1"/>
  <c r="V7" i="1"/>
  <c r="V94" i="1"/>
  <c r="V90" i="1"/>
  <c r="V86" i="1"/>
  <c r="V62" i="1"/>
  <c r="V58" i="1"/>
  <c r="V34" i="1"/>
  <c r="V52" i="1"/>
  <c r="V79" i="1"/>
  <c r="V64" i="1"/>
  <c r="V43" i="1"/>
  <c r="W6" i="1"/>
  <c r="V39" i="1"/>
  <c r="V20" i="1"/>
  <c r="AI6" i="1" l="1"/>
  <c r="AI5" i="1" s="1"/>
  <c r="S5" i="1"/>
  <c r="V6" i="1"/>
</calcChain>
</file>

<file path=xl/sharedStrings.xml><?xml version="1.0" encoding="utf-8"?>
<sst xmlns="http://schemas.openxmlformats.org/spreadsheetml/2006/main" count="385" uniqueCount="163">
  <si>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</si>
  <si>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</si>
  <si>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</si>
  <si>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</si>
  <si>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</si>
  <si>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</si>
  <si>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</si>
  <si>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</si>
  <si>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</si>
  <si>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</si>
  <si>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</si>
  <si>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</si>
  <si>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</si>
  <si>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</si>
  <si>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</si>
  <si>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</si>
  <si>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</si>
  <si>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</si>
  <si>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</si>
  <si>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</si>
  <si>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</si>
  <si>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</si>
  <si>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</si>
  <si>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</si>
  <si>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(_23,09)Бутырин(20,09)</t>
  </si>
  <si>
    <t>22,09,(1)</t>
  </si>
  <si>
    <t>22,09,(2)</t>
  </si>
  <si>
    <t>23,09,</t>
  </si>
  <si>
    <t>18,09,</t>
  </si>
  <si>
    <t>16,09,</t>
  </si>
  <si>
    <t>11,09,</t>
  </si>
  <si>
    <t>09,09,</t>
  </si>
  <si>
    <t>04,09,</t>
  </si>
  <si>
    <t>02,09,</t>
  </si>
  <si>
    <t>28,08,</t>
  </si>
  <si>
    <t>27,08,</t>
  </si>
  <si>
    <t>21,08,</t>
  </si>
  <si>
    <t>20,08,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</si>
  <si>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</si>
  <si>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</si>
  <si>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</si>
  <si>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</si>
  <si>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</si>
  <si>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</si>
  <si>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</si>
  <si>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</si>
  <si>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</si>
  <si>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ТС Обжора / 19,09,25 филиал обнулил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</si>
  <si>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</si>
  <si>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</si>
  <si>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</si>
  <si>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</si>
  <si>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</si>
  <si>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август_сентябрь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</si>
  <si>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</si>
  <si>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</si>
  <si>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</si>
  <si>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</si>
  <si>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</si>
  <si>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</si>
  <si>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</si>
  <si>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</t>
  </si>
  <si>
    <t xml:space="preserve"> 457  Колбаса Молочная ТМ Особый рецепт ВЕС большой батон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</si>
  <si>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</si>
  <si>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</si>
  <si>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</si>
  <si>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>ТМА август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</si>
  <si>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</si>
  <si>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</si>
  <si>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</si>
  <si>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</si>
  <si>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</si>
  <si>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</si>
  <si>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</si>
  <si>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</si>
  <si>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</si>
  <si>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</si>
  <si>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</si>
  <si>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</si>
  <si>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</si>
  <si>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</si>
  <si>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</si>
  <si>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</si>
  <si>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</si>
  <si>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</si>
  <si>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</si>
  <si>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</si>
  <si>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</si>
  <si>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</si>
  <si>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</si>
  <si>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</si>
  <si>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</si>
  <si>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</si>
  <si>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</si>
  <si>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</si>
  <si>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</si>
  <si>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</si>
  <si>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</si>
  <si>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</si>
  <si>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</si>
  <si>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</si>
  <si>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>ОТКУДА?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</si>
  <si>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</si>
  <si>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</si>
  <si>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</si>
  <si>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</si>
  <si>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</si>
  <si>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</si>
  <si>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</si>
  <si>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374  Колбаса вареная Молокуша ТМ Вязанка 0,4 кг ПОКОМ</t>
  </si>
  <si>
    <t xml:space="preserve"> 376  Колбаса Докторская Дугушка 0,6кг ГОСТ ТМ Стародворье  ПОКОМ </t>
  </si>
  <si>
    <t xml:space="preserve"> 383  Сосиски Сочинки с сыром ТМ Стародворье, 0,3 кг. ПОКОМ</t>
  </si>
  <si>
    <t>пересчет??? ОТКУДА?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</si>
  <si>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</si>
  <si>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</si>
  <si>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</si>
  <si>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</si>
  <si>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</si>
  <si>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</si>
  <si>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</si>
  <si>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02,06,25 в уценку 8шт.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</si>
  <si>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</si>
  <si>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</si>
  <si>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</si>
  <si>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</si>
  <si>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</si>
  <si>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</si>
  <si>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>нужно увеличить продажи / ТМА сентябрь</t>
  </si>
  <si>
    <t xml:space="preserve"> 456  Колбаса Филейная ТМ Особый рецепт ВЕС большой батон  ПОКОМ</t>
  </si>
  <si>
    <t>ТМА август_сентябрь / 22,01,25 в уценку 1989кг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</si>
  <si>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</si>
  <si>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</si>
  <si>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</si>
  <si>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</si>
  <si>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</si>
  <si>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</si>
  <si>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</si>
  <si>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</si>
  <si>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</si>
  <si>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</si>
  <si>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</si>
  <si>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</si>
  <si>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</si>
  <si>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</si>
  <si>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</si>
  <si>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</si>
  <si>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</si>
  <si>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</si>
  <si>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</si>
  <si>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</si>
  <si>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</si>
  <si>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потребности / 17,09,25 списание 20кг / нет в бланке</t>
  </si>
  <si>
    <r>
      <rPr>
        <b/>
        <sz val="10"/>
        <color rgb="FFFF0000"/>
        <rFont val="Arial"/>
        <family val="2"/>
        <charset val="204"/>
      </rPr>
      <t>ОБВАЛ ПРОДАЖ</t>
    </r>
    <r>
      <rPr>
        <sz val="10"/>
        <rFont val="Arial"/>
      </rPr>
      <t xml:space="preserve"> (1200 переместить на др. филиалы) / ТМА август_сентябрь</t>
    </r>
  </si>
  <si>
    <t>нужно увеличить продажи / 23,06,25 в уценку 6кг / 22,04,25 в уценку 34 кг / 25,01,25 в уценку 108кг</t>
  </si>
  <si>
    <t>нужно увеличить продажи / ТС Обжора</t>
  </si>
  <si>
    <t>нужно увеличить продажи / 29,04,25 в уценку 30кг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</si>
  <si>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06,01,25 в уценку 13шт.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</si>
  <si>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11,03,25 списание 7кг (недостача) / 22,01,25 списание 10кг (недостача)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</si>
  <si>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20,12,24 в уценку 51кг</t>
    </r>
  </si>
  <si>
    <t>нужно увеличить продажи!!!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</si>
  <si>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20,01,25 в уценку 20кг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</si>
  <si>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25,05,25 в уценку 56шт.</t>
    </r>
  </si>
  <si>
    <t>09,12,24 в уценку 498кг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</si>
</sst>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5" fillId="7" borderId="1" xfId="1" applyNumberFormat="1" applyFont="1" applyFill="1"/>
    <xf numFmtId="164" fontId="1" fillId="8" borderId="1" xfId="1" applyNumberFormat="1" applyFill="1"/>
    <xf numFmtId="164" fontId="4" fillId="8" borderId="1" xfId="1" applyNumberFormat="1" applyFont="1" applyFill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6" sqref="U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20" width="7" customWidth="1"/>
    <col min="21" max="21" width="21" customWidth="1"/>
    <col min="22" max="23" width="5" customWidth="1"/>
    <col min="24" max="33" width="6" customWidth="1"/>
    <col min="34" max="34" width="32.28515625" customWidth="1"/>
    <col min="35" max="35" width="7" customWidth="1"/>
    <col min="36" max="48" width="8" customWidth="1"/>
  </cols>
  <sheetData>
    <row r="1" spans="1:48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16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0" t="s">
        <v>24</v>
      </c>
      <c r="P4" s="1" t="s">
        <v>25</v>
      </c>
      <c r="Q4" s="1" t="s">
        <v>26</v>
      </c>
      <c r="R4" s="1" t="s">
        <v>27</v>
      </c>
      <c r="S4" s="1"/>
      <c r="T4" s="1"/>
      <c r="U4" s="1"/>
      <c r="V4" s="1"/>
      <c r="W4" s="1"/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 t="s">
        <v>37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SUM(E6:E499)</f>
        <v>38818.734000000004</v>
      </c>
      <c r="F5" s="4">
        <f>SUM(F6:F499)</f>
        <v>46360.334999999999</v>
      </c>
      <c r="G5" s="8"/>
      <c r="H5" s="1"/>
      <c r="I5" s="1"/>
      <c r="J5" s="1"/>
      <c r="K5" s="4">
        <f t="shared" ref="K5:T5" si="0">SUM(K6:K499)</f>
        <v>44934.652999999991</v>
      </c>
      <c r="L5" s="4">
        <f t="shared" si="0"/>
        <v>-6115.9189999999999</v>
      </c>
      <c r="M5" s="4">
        <f t="shared" si="0"/>
        <v>34542.832000000002</v>
      </c>
      <c r="N5" s="4">
        <f t="shared" si="0"/>
        <v>2354.9019999999996</v>
      </c>
      <c r="O5" s="4">
        <f t="shared" si="0"/>
        <v>1921</v>
      </c>
      <c r="P5" s="4">
        <f t="shared" si="0"/>
        <v>5110</v>
      </c>
      <c r="Q5" s="4">
        <f t="shared" si="0"/>
        <v>12222.475860000008</v>
      </c>
      <c r="R5" s="4">
        <f t="shared" si="0"/>
        <v>6908.5664000000015</v>
      </c>
      <c r="S5" s="4">
        <f t="shared" si="0"/>
        <v>16530.019719999989</v>
      </c>
      <c r="T5" s="4">
        <f t="shared" si="0"/>
        <v>0</v>
      </c>
      <c r="U5" s="1"/>
      <c r="V5" s="1"/>
      <c r="W5" s="1"/>
      <c r="X5" s="4">
        <f t="shared" ref="X5:AG5" si="1">SUM(X6:X499)</f>
        <v>7581.0834000000013</v>
      </c>
      <c r="Y5" s="4">
        <f t="shared" si="1"/>
        <v>7251.0707999999977</v>
      </c>
      <c r="Z5" s="4">
        <f t="shared" si="1"/>
        <v>7314.9032000000016</v>
      </c>
      <c r="AA5" s="4">
        <f t="shared" si="1"/>
        <v>8206.2706000000017</v>
      </c>
      <c r="AB5" s="4">
        <f t="shared" si="1"/>
        <v>7684.0512000000008</v>
      </c>
      <c r="AC5" s="4">
        <f t="shared" si="1"/>
        <v>6535.8182000000006</v>
      </c>
      <c r="AD5" s="4">
        <f t="shared" si="1"/>
        <v>7413.0825999999988</v>
      </c>
      <c r="AE5" s="4">
        <f t="shared" si="1"/>
        <v>7235.9262000000017</v>
      </c>
      <c r="AF5" s="4">
        <f t="shared" si="1"/>
        <v>6982.4828000000016</v>
      </c>
      <c r="AG5" s="4">
        <f t="shared" si="1"/>
        <v>7511.8588000000027</v>
      </c>
      <c r="AH5" s="1"/>
      <c r="AI5" s="4">
        <f>SUM(AI6:AI499)</f>
        <v>13646.65927299999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38</v>
      </c>
      <c r="B6" s="1" t="s">
        <v>39</v>
      </c>
      <c r="C6" s="1">
        <v>285.19099999999997</v>
      </c>
      <c r="D6" s="1">
        <v>641.30799999999999</v>
      </c>
      <c r="E6" s="1">
        <v>272.03800000000001</v>
      </c>
      <c r="F6" s="1">
        <v>493.83</v>
      </c>
      <c r="G6" s="8">
        <v>1</v>
      </c>
      <c r="H6" s="1">
        <v>50</v>
      </c>
      <c r="I6" s="1" t="s">
        <v>40</v>
      </c>
      <c r="J6" s="1"/>
      <c r="K6" s="1">
        <v>484.55200000000002</v>
      </c>
      <c r="L6" s="1">
        <f t="shared" ref="L6:L37" si="2">E6-K6</f>
        <v>-212.51400000000001</v>
      </c>
      <c r="M6" s="1">
        <f t="shared" ref="M6:M37" si="3">E6-N6-O6</f>
        <v>261.19800000000004</v>
      </c>
      <c r="N6" s="1">
        <v>10.84</v>
      </c>
      <c r="O6" s="1">
        <v>0</v>
      </c>
      <c r="P6" s="1"/>
      <c r="Q6" s="1">
        <v>82.859559999999988</v>
      </c>
      <c r="R6" s="1">
        <f t="shared" ref="R6:R37" si="4">M6/5</f>
        <v>52.23960000000001</v>
      </c>
      <c r="S6" s="5"/>
      <c r="T6" s="5"/>
      <c r="U6" s="1"/>
      <c r="V6" s="1">
        <f t="shared" ref="V6:V37" si="5">(F6+P6+Q6+S6)/R6</f>
        <v>11.039318065222551</v>
      </c>
      <c r="W6" s="1">
        <f t="shared" ref="W6:W37" si="6">(F6+P6+Q6)/R6</f>
        <v>11.039318065222551</v>
      </c>
      <c r="X6" s="1">
        <v>60.661199999999987</v>
      </c>
      <c r="Y6" s="1">
        <v>63.102999999999987</v>
      </c>
      <c r="Z6" s="1">
        <v>50.607600000000012</v>
      </c>
      <c r="AA6" s="1">
        <v>53.202599999999997</v>
      </c>
      <c r="AB6" s="1">
        <v>79.527600000000007</v>
      </c>
      <c r="AC6" s="1">
        <v>72.150999999999996</v>
      </c>
      <c r="AD6" s="1">
        <v>60.181400000000011</v>
      </c>
      <c r="AE6" s="1">
        <v>58.173400000000001</v>
      </c>
      <c r="AF6" s="1">
        <v>73.107600000000005</v>
      </c>
      <c r="AG6" s="1">
        <v>70.822599999999994</v>
      </c>
      <c r="AH6" s="1"/>
      <c r="AI6" s="1">
        <f t="shared" ref="AI6:AI18" si="7">G6*S6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41</v>
      </c>
      <c r="B7" s="1" t="s">
        <v>39</v>
      </c>
      <c r="C7" s="1">
        <v>251.43100000000001</v>
      </c>
      <c r="D7" s="1">
        <v>527.96600000000001</v>
      </c>
      <c r="E7" s="1">
        <v>322.62599999999998</v>
      </c>
      <c r="F7" s="1">
        <v>170.59</v>
      </c>
      <c r="G7" s="8">
        <v>1</v>
      </c>
      <c r="H7" s="1">
        <v>45</v>
      </c>
      <c r="I7" s="1" t="s">
        <v>40</v>
      </c>
      <c r="J7" s="1"/>
      <c r="K7" s="1">
        <v>361.40499999999997</v>
      </c>
      <c r="L7" s="1">
        <f t="shared" si="2"/>
        <v>-38.778999999999996</v>
      </c>
      <c r="M7" s="1">
        <f t="shared" si="3"/>
        <v>130.58599999999996</v>
      </c>
      <c r="N7" s="1">
        <v>98.04</v>
      </c>
      <c r="O7" s="1">
        <v>94</v>
      </c>
      <c r="P7" s="1">
        <v>100</v>
      </c>
      <c r="Q7" s="1">
        <v>130.7296</v>
      </c>
      <c r="R7" s="1">
        <f t="shared" si="4"/>
        <v>26.11719999999999</v>
      </c>
      <c r="S7" s="5"/>
      <c r="T7" s="5"/>
      <c r="U7" s="1"/>
      <c r="V7" s="1">
        <f t="shared" si="5"/>
        <v>15.366103563934885</v>
      </c>
      <c r="W7" s="1">
        <f t="shared" si="6"/>
        <v>15.366103563934885</v>
      </c>
      <c r="X7" s="1">
        <v>48.417400000000001</v>
      </c>
      <c r="Y7" s="1">
        <v>35.037599999999998</v>
      </c>
      <c r="Z7" s="1">
        <v>41.584799999999987</v>
      </c>
      <c r="AA7" s="1">
        <v>41.801200000000001</v>
      </c>
      <c r="AB7" s="1">
        <v>59.936400000000013</v>
      </c>
      <c r="AC7" s="1">
        <v>33.135199999999983</v>
      </c>
      <c r="AD7" s="1">
        <v>29.4544</v>
      </c>
      <c r="AE7" s="1">
        <v>34.91879999999999</v>
      </c>
      <c r="AF7" s="1">
        <v>56.119399999999999</v>
      </c>
      <c r="AG7" s="1">
        <v>68.597400000000007</v>
      </c>
      <c r="AH7" s="1"/>
      <c r="AI7" s="1">
        <f t="shared" si="7"/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42</v>
      </c>
      <c r="B8" s="1" t="s">
        <v>39</v>
      </c>
      <c r="C8" s="1">
        <v>1191.1949999999999</v>
      </c>
      <c r="D8" s="1">
        <v>728.00699999999995</v>
      </c>
      <c r="E8" s="1">
        <v>832.91899999999998</v>
      </c>
      <c r="F8" s="1">
        <v>549.149</v>
      </c>
      <c r="G8" s="8">
        <v>1</v>
      </c>
      <c r="H8" s="1">
        <v>45</v>
      </c>
      <c r="I8" s="1" t="s">
        <v>40</v>
      </c>
      <c r="J8" s="1"/>
      <c r="K8" s="1">
        <v>990.41099999999994</v>
      </c>
      <c r="L8" s="1">
        <f t="shared" si="2"/>
        <v>-157.49199999999996</v>
      </c>
      <c r="M8" s="1">
        <f t="shared" si="3"/>
        <v>539.66999999999996</v>
      </c>
      <c r="N8" s="1">
        <v>155.249</v>
      </c>
      <c r="O8" s="1">
        <v>138</v>
      </c>
      <c r="P8" s="1">
        <v>100</v>
      </c>
      <c r="Q8" s="1">
        <v>142.32460000000009</v>
      </c>
      <c r="R8" s="1">
        <f t="shared" si="4"/>
        <v>107.934</v>
      </c>
      <c r="S8" s="5">
        <f t="shared" ref="S7:S18" si="8">11*R8-Q8-P8-F8</f>
        <v>395.80039999999974</v>
      </c>
      <c r="T8" s="5"/>
      <c r="U8" s="1"/>
      <c r="V8" s="1">
        <f t="shared" si="5"/>
        <v>11</v>
      </c>
      <c r="W8" s="1">
        <f t="shared" si="6"/>
        <v>7.3329405006763393</v>
      </c>
      <c r="X8" s="1">
        <v>119.4456</v>
      </c>
      <c r="Y8" s="1">
        <v>99.646800000000013</v>
      </c>
      <c r="Z8" s="1">
        <v>152.92400000000001</v>
      </c>
      <c r="AA8" s="1">
        <v>161.08240000000001</v>
      </c>
      <c r="AB8" s="1">
        <v>135.52119999999999</v>
      </c>
      <c r="AC8" s="1">
        <v>104.1494</v>
      </c>
      <c r="AD8" s="1">
        <v>154.07220000000001</v>
      </c>
      <c r="AE8" s="1">
        <v>146.70699999999999</v>
      </c>
      <c r="AF8" s="1">
        <v>156.01480000000001</v>
      </c>
      <c r="AG8" s="1">
        <v>149.0752</v>
      </c>
      <c r="AH8" s="1"/>
      <c r="AI8" s="1">
        <f t="shared" si="7"/>
        <v>395.80039999999974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43</v>
      </c>
      <c r="B9" s="1" t="s">
        <v>44</v>
      </c>
      <c r="C9" s="1">
        <v>952</v>
      </c>
      <c r="D9" s="1">
        <v>1644</v>
      </c>
      <c r="E9" s="1">
        <v>789</v>
      </c>
      <c r="F9" s="1">
        <v>1068</v>
      </c>
      <c r="G9" s="8">
        <v>0.45</v>
      </c>
      <c r="H9" s="1">
        <v>45</v>
      </c>
      <c r="I9" s="1" t="s">
        <v>40</v>
      </c>
      <c r="J9" s="1"/>
      <c r="K9" s="1">
        <v>954</v>
      </c>
      <c r="L9" s="1">
        <f t="shared" si="2"/>
        <v>-165</v>
      </c>
      <c r="M9" s="1">
        <f t="shared" si="3"/>
        <v>789</v>
      </c>
      <c r="N9" s="1"/>
      <c r="O9" s="1">
        <v>0</v>
      </c>
      <c r="P9" s="1"/>
      <c r="Q9" s="1">
        <v>0</v>
      </c>
      <c r="R9" s="1">
        <f t="shared" si="4"/>
        <v>157.80000000000001</v>
      </c>
      <c r="S9" s="5">
        <f t="shared" si="8"/>
        <v>667.80000000000018</v>
      </c>
      <c r="T9" s="5"/>
      <c r="U9" s="1"/>
      <c r="V9" s="1">
        <f t="shared" si="5"/>
        <v>11</v>
      </c>
      <c r="W9" s="1">
        <f t="shared" si="6"/>
        <v>6.7680608365019008</v>
      </c>
      <c r="X9" s="1">
        <v>135.6</v>
      </c>
      <c r="Y9" s="1">
        <v>171.4</v>
      </c>
      <c r="Z9" s="1">
        <v>195.8</v>
      </c>
      <c r="AA9" s="1">
        <v>161.4</v>
      </c>
      <c r="AB9" s="1">
        <v>134</v>
      </c>
      <c r="AC9" s="1">
        <v>120.6</v>
      </c>
      <c r="AD9" s="1">
        <v>139.19999999999999</v>
      </c>
      <c r="AE9" s="1">
        <v>137.80000000000001</v>
      </c>
      <c r="AF9" s="1">
        <v>153.19999999999999</v>
      </c>
      <c r="AG9" s="1">
        <v>160.6</v>
      </c>
      <c r="AH9" s="1" t="s">
        <v>45</v>
      </c>
      <c r="AI9" s="1">
        <f t="shared" si="7"/>
        <v>300.5100000000001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46</v>
      </c>
      <c r="B10" s="1" t="s">
        <v>44</v>
      </c>
      <c r="C10" s="1">
        <v>2894</v>
      </c>
      <c r="D10" s="1">
        <v>1579</v>
      </c>
      <c r="E10" s="1">
        <v>1351</v>
      </c>
      <c r="F10" s="1">
        <v>1517</v>
      </c>
      <c r="G10" s="8">
        <v>0.45</v>
      </c>
      <c r="H10" s="1">
        <v>45</v>
      </c>
      <c r="I10" s="1" t="s">
        <v>40</v>
      </c>
      <c r="J10" s="1"/>
      <c r="K10" s="1">
        <v>1677</v>
      </c>
      <c r="L10" s="1">
        <f t="shared" si="2"/>
        <v>-326</v>
      </c>
      <c r="M10" s="1">
        <f t="shared" si="3"/>
        <v>1351</v>
      </c>
      <c r="N10" s="1"/>
      <c r="O10" s="1">
        <v>0</v>
      </c>
      <c r="P10" s="1"/>
      <c r="Q10" s="1">
        <v>0</v>
      </c>
      <c r="R10" s="1">
        <f t="shared" si="4"/>
        <v>270.2</v>
      </c>
      <c r="S10" s="5">
        <f t="shared" si="8"/>
        <v>1455.1999999999998</v>
      </c>
      <c r="T10" s="5"/>
      <c r="U10" s="1"/>
      <c r="V10" s="1">
        <f t="shared" si="5"/>
        <v>11</v>
      </c>
      <c r="W10" s="1">
        <f t="shared" si="6"/>
        <v>5.6143597335307183</v>
      </c>
      <c r="X10" s="1">
        <v>297.8</v>
      </c>
      <c r="Y10" s="1">
        <v>315.39999999999998</v>
      </c>
      <c r="Z10" s="1">
        <v>220.4</v>
      </c>
      <c r="AA10" s="1">
        <v>409</v>
      </c>
      <c r="AB10" s="1">
        <v>430.1268</v>
      </c>
      <c r="AC10" s="1">
        <v>235.1268</v>
      </c>
      <c r="AD10" s="1">
        <v>248.4</v>
      </c>
      <c r="AE10" s="1">
        <v>225.2</v>
      </c>
      <c r="AF10" s="1">
        <v>202.8</v>
      </c>
      <c r="AG10" s="1">
        <v>263.2824</v>
      </c>
      <c r="AH10" s="1" t="s">
        <v>47</v>
      </c>
      <c r="AI10" s="1">
        <f t="shared" si="7"/>
        <v>654.83999999999992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48</v>
      </c>
      <c r="B11" s="1" t="s">
        <v>44</v>
      </c>
      <c r="C11" s="1">
        <v>58</v>
      </c>
      <c r="D11" s="1">
        <v>91</v>
      </c>
      <c r="E11" s="1">
        <v>46</v>
      </c>
      <c r="F11" s="1">
        <v>70</v>
      </c>
      <c r="G11" s="8">
        <v>0.17</v>
      </c>
      <c r="H11" s="1">
        <v>180</v>
      </c>
      <c r="I11" s="1" t="s">
        <v>40</v>
      </c>
      <c r="J11" s="1"/>
      <c r="K11" s="1">
        <v>47</v>
      </c>
      <c r="L11" s="1">
        <f t="shared" si="2"/>
        <v>-1</v>
      </c>
      <c r="M11" s="1">
        <f t="shared" si="3"/>
        <v>46</v>
      </c>
      <c r="N11" s="1"/>
      <c r="O11" s="1">
        <v>0</v>
      </c>
      <c r="P11" s="1"/>
      <c r="Q11" s="1">
        <v>24.600000000000009</v>
      </c>
      <c r="R11" s="1">
        <f t="shared" si="4"/>
        <v>9.1999999999999993</v>
      </c>
      <c r="S11" s="5">
        <f t="shared" si="8"/>
        <v>6.5999999999999801</v>
      </c>
      <c r="T11" s="5"/>
      <c r="U11" s="1"/>
      <c r="V11" s="1">
        <f t="shared" si="5"/>
        <v>11</v>
      </c>
      <c r="W11" s="1">
        <f t="shared" si="6"/>
        <v>10.282608695652176</v>
      </c>
      <c r="X11" s="1">
        <v>10.4</v>
      </c>
      <c r="Y11" s="1">
        <v>9</v>
      </c>
      <c r="Z11" s="1">
        <v>8.6</v>
      </c>
      <c r="AA11" s="1">
        <v>7.6</v>
      </c>
      <c r="AB11" s="1">
        <v>7</v>
      </c>
      <c r="AC11" s="1">
        <v>9</v>
      </c>
      <c r="AD11" s="1">
        <v>7.8</v>
      </c>
      <c r="AE11" s="1">
        <v>9</v>
      </c>
      <c r="AF11" s="1">
        <v>6.8</v>
      </c>
      <c r="AG11" s="1">
        <v>6.6</v>
      </c>
      <c r="AH11" s="1" t="s">
        <v>45</v>
      </c>
      <c r="AI11" s="1">
        <f t="shared" si="7"/>
        <v>1.1219999999999968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49</v>
      </c>
      <c r="B12" s="1" t="s">
        <v>44</v>
      </c>
      <c r="C12" s="1">
        <v>24</v>
      </c>
      <c r="D12" s="1">
        <v>21</v>
      </c>
      <c r="E12" s="1">
        <v>22</v>
      </c>
      <c r="F12" s="1">
        <v>20</v>
      </c>
      <c r="G12" s="8">
        <v>0.3</v>
      </c>
      <c r="H12" s="1">
        <v>40</v>
      </c>
      <c r="I12" s="1" t="s">
        <v>40</v>
      </c>
      <c r="J12" s="1"/>
      <c r="K12" s="1">
        <v>22</v>
      </c>
      <c r="L12" s="1">
        <f t="shared" si="2"/>
        <v>0</v>
      </c>
      <c r="M12" s="1">
        <f t="shared" si="3"/>
        <v>22</v>
      </c>
      <c r="N12" s="1"/>
      <c r="O12" s="1">
        <v>0</v>
      </c>
      <c r="P12" s="1"/>
      <c r="Q12" s="1">
        <v>0</v>
      </c>
      <c r="R12" s="1">
        <f t="shared" si="4"/>
        <v>4.4000000000000004</v>
      </c>
      <c r="S12" s="5">
        <f t="shared" si="8"/>
        <v>28.400000000000006</v>
      </c>
      <c r="T12" s="5"/>
      <c r="U12" s="1"/>
      <c r="V12" s="1">
        <f t="shared" si="5"/>
        <v>11</v>
      </c>
      <c r="W12" s="1">
        <f t="shared" si="6"/>
        <v>4.545454545454545</v>
      </c>
      <c r="X12" s="1">
        <v>1.6</v>
      </c>
      <c r="Y12" s="1">
        <v>1.2</v>
      </c>
      <c r="Z12" s="1">
        <v>3.4</v>
      </c>
      <c r="AA12" s="1">
        <v>3.6</v>
      </c>
      <c r="AB12" s="1">
        <v>2.2000000000000002</v>
      </c>
      <c r="AC12" s="1">
        <v>2.2000000000000002</v>
      </c>
      <c r="AD12" s="1">
        <v>2.8</v>
      </c>
      <c r="AE12" s="1">
        <v>2.4</v>
      </c>
      <c r="AF12" s="1">
        <v>2</v>
      </c>
      <c r="AG12" s="1">
        <v>2</v>
      </c>
      <c r="AH12" s="1"/>
      <c r="AI12" s="1">
        <f t="shared" si="7"/>
        <v>8.5200000000000014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50</v>
      </c>
      <c r="B13" s="1" t="s">
        <v>44</v>
      </c>
      <c r="C13" s="1">
        <v>126</v>
      </c>
      <c r="D13" s="1">
        <v>261</v>
      </c>
      <c r="E13" s="1">
        <v>126</v>
      </c>
      <c r="F13" s="1">
        <v>149</v>
      </c>
      <c r="G13" s="8">
        <v>0.17</v>
      </c>
      <c r="H13" s="1">
        <v>180</v>
      </c>
      <c r="I13" s="1" t="s">
        <v>40</v>
      </c>
      <c r="J13" s="1"/>
      <c r="K13" s="1">
        <v>176</v>
      </c>
      <c r="L13" s="1">
        <f t="shared" si="2"/>
        <v>-50</v>
      </c>
      <c r="M13" s="1">
        <f t="shared" si="3"/>
        <v>126</v>
      </c>
      <c r="N13" s="1"/>
      <c r="O13" s="1">
        <v>0</v>
      </c>
      <c r="P13" s="1"/>
      <c r="Q13" s="1">
        <v>56.199999999999989</v>
      </c>
      <c r="R13" s="1">
        <f t="shared" si="4"/>
        <v>25.2</v>
      </c>
      <c r="S13" s="5">
        <f t="shared" si="8"/>
        <v>72</v>
      </c>
      <c r="T13" s="5"/>
      <c r="U13" s="1"/>
      <c r="V13" s="1">
        <f t="shared" si="5"/>
        <v>11</v>
      </c>
      <c r="W13" s="1">
        <f t="shared" si="6"/>
        <v>8.1428571428571423</v>
      </c>
      <c r="X13" s="1">
        <v>26</v>
      </c>
      <c r="Y13" s="1">
        <v>23.8</v>
      </c>
      <c r="Z13" s="1">
        <v>15.6</v>
      </c>
      <c r="AA13" s="1">
        <v>18.8</v>
      </c>
      <c r="AB13" s="1">
        <v>30.6</v>
      </c>
      <c r="AC13" s="1">
        <v>25</v>
      </c>
      <c r="AD13" s="1">
        <v>24</v>
      </c>
      <c r="AE13" s="1">
        <v>24.8</v>
      </c>
      <c r="AF13" s="1">
        <v>18.2</v>
      </c>
      <c r="AG13" s="1">
        <v>32.4</v>
      </c>
      <c r="AH13" s="1"/>
      <c r="AI13" s="1">
        <f t="shared" si="7"/>
        <v>12.24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51</v>
      </c>
      <c r="B14" s="1" t="s">
        <v>44</v>
      </c>
      <c r="C14" s="1">
        <v>77</v>
      </c>
      <c r="D14" s="1">
        <v>13</v>
      </c>
      <c r="E14" s="1">
        <v>48</v>
      </c>
      <c r="F14" s="1">
        <v>34</v>
      </c>
      <c r="G14" s="8">
        <v>0.35</v>
      </c>
      <c r="H14" s="1">
        <v>50</v>
      </c>
      <c r="I14" s="1" t="s">
        <v>40</v>
      </c>
      <c r="J14" s="1"/>
      <c r="K14" s="1">
        <v>49</v>
      </c>
      <c r="L14" s="1">
        <f t="shared" si="2"/>
        <v>-1</v>
      </c>
      <c r="M14" s="1">
        <f t="shared" si="3"/>
        <v>48</v>
      </c>
      <c r="N14" s="1"/>
      <c r="O14" s="1">
        <v>0</v>
      </c>
      <c r="P14" s="1"/>
      <c r="Q14" s="1">
        <v>51.800000000000011</v>
      </c>
      <c r="R14" s="1">
        <f t="shared" si="4"/>
        <v>9.6</v>
      </c>
      <c r="S14" s="5">
        <f t="shared" si="8"/>
        <v>19.799999999999983</v>
      </c>
      <c r="T14" s="5"/>
      <c r="U14" s="1"/>
      <c r="V14" s="1">
        <f t="shared" si="5"/>
        <v>11</v>
      </c>
      <c r="W14" s="1">
        <f t="shared" si="6"/>
        <v>8.9375000000000018</v>
      </c>
      <c r="X14" s="1">
        <v>9.4</v>
      </c>
      <c r="Y14" s="1">
        <v>7.6</v>
      </c>
      <c r="Z14" s="1">
        <v>6.4</v>
      </c>
      <c r="AA14" s="1">
        <v>7.6</v>
      </c>
      <c r="AB14" s="1">
        <v>8</v>
      </c>
      <c r="AC14" s="1">
        <v>8.8000000000000007</v>
      </c>
      <c r="AD14" s="1">
        <v>12.4</v>
      </c>
      <c r="AE14" s="1">
        <v>10.6</v>
      </c>
      <c r="AF14" s="1">
        <v>11.6</v>
      </c>
      <c r="AG14" s="1">
        <v>11.6</v>
      </c>
      <c r="AH14" s="1" t="s">
        <v>45</v>
      </c>
      <c r="AI14" s="1">
        <f t="shared" si="7"/>
        <v>6.9299999999999935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52</v>
      </c>
      <c r="B15" s="1" t="s">
        <v>39</v>
      </c>
      <c r="C15" s="1">
        <v>2297.625</v>
      </c>
      <c r="D15" s="1">
        <v>4320.1899999999996</v>
      </c>
      <c r="E15" s="1">
        <v>1908.1010000000001</v>
      </c>
      <c r="F15" s="1">
        <v>2101.3670000000002</v>
      </c>
      <c r="G15" s="8">
        <v>1</v>
      </c>
      <c r="H15" s="1">
        <v>55</v>
      </c>
      <c r="I15" s="1" t="s">
        <v>40</v>
      </c>
      <c r="J15" s="1"/>
      <c r="K15" s="1">
        <v>1811.7249999999999</v>
      </c>
      <c r="L15" s="1">
        <f t="shared" si="2"/>
        <v>96.376000000000204</v>
      </c>
      <c r="M15" s="1">
        <f t="shared" si="3"/>
        <v>1634.9540000000002</v>
      </c>
      <c r="N15" s="1">
        <v>154.14699999999999</v>
      </c>
      <c r="O15" s="1">
        <v>119</v>
      </c>
      <c r="P15" s="1">
        <v>400</v>
      </c>
      <c r="Q15" s="1">
        <v>940.32888000000048</v>
      </c>
      <c r="R15" s="1">
        <f t="shared" si="4"/>
        <v>326.99080000000004</v>
      </c>
      <c r="S15" s="5">
        <f t="shared" si="8"/>
        <v>155.20291999999972</v>
      </c>
      <c r="T15" s="5"/>
      <c r="U15" s="1"/>
      <c r="V15" s="1">
        <f t="shared" si="5"/>
        <v>11</v>
      </c>
      <c r="W15" s="1">
        <f t="shared" si="6"/>
        <v>10.525359979546826</v>
      </c>
      <c r="X15" s="1">
        <v>372.26979999999998</v>
      </c>
      <c r="Y15" s="1">
        <v>325.54419999999999</v>
      </c>
      <c r="Z15" s="1">
        <v>330.43639999999999</v>
      </c>
      <c r="AA15" s="1">
        <v>366.02760000000001</v>
      </c>
      <c r="AB15" s="1">
        <v>311.50259999999997</v>
      </c>
      <c r="AC15" s="1">
        <v>295.10579999999999</v>
      </c>
      <c r="AD15" s="1">
        <v>309.99720000000002</v>
      </c>
      <c r="AE15" s="1">
        <v>305.21879999999999</v>
      </c>
      <c r="AF15" s="1">
        <v>340.45979999999997</v>
      </c>
      <c r="AG15" s="1">
        <v>331.50040000000001</v>
      </c>
      <c r="AH15" s="1" t="s">
        <v>53</v>
      </c>
      <c r="AI15" s="1">
        <f t="shared" si="7"/>
        <v>155.20291999999972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54</v>
      </c>
      <c r="B16" s="1" t="s">
        <v>39</v>
      </c>
      <c r="C16" s="1">
        <v>3950.0279999999998</v>
      </c>
      <c r="D16" s="1">
        <v>5398.3090000000002</v>
      </c>
      <c r="E16" s="1">
        <v>2477.3069999999998</v>
      </c>
      <c r="F16" s="1">
        <v>3322.2330000000002</v>
      </c>
      <c r="G16" s="8">
        <v>1</v>
      </c>
      <c r="H16" s="1">
        <v>50</v>
      </c>
      <c r="I16" s="1" t="s">
        <v>40</v>
      </c>
      <c r="J16" s="1"/>
      <c r="K16" s="1">
        <v>2945.0320000000002</v>
      </c>
      <c r="L16" s="1">
        <f t="shared" si="2"/>
        <v>-467.72500000000036</v>
      </c>
      <c r="M16" s="1">
        <f t="shared" si="3"/>
        <v>2129.3599999999997</v>
      </c>
      <c r="N16" s="1">
        <v>179.947</v>
      </c>
      <c r="O16" s="1">
        <v>168</v>
      </c>
      <c r="P16" s="1">
        <v>410</v>
      </c>
      <c r="Q16" s="1">
        <v>379.71536000000032</v>
      </c>
      <c r="R16" s="1">
        <f t="shared" si="4"/>
        <v>425.87199999999996</v>
      </c>
      <c r="S16" s="5">
        <f t="shared" si="8"/>
        <v>572.64363999999932</v>
      </c>
      <c r="T16" s="5"/>
      <c r="U16" s="1"/>
      <c r="V16" s="1">
        <f t="shared" si="5"/>
        <v>11</v>
      </c>
      <c r="W16" s="1">
        <f t="shared" si="6"/>
        <v>9.6553620806251654</v>
      </c>
      <c r="X16" s="1">
        <v>514.3836</v>
      </c>
      <c r="Y16" s="1">
        <v>482.84359999999998</v>
      </c>
      <c r="Z16" s="1">
        <v>421.57380000000001</v>
      </c>
      <c r="AA16" s="1">
        <v>605.31439999999998</v>
      </c>
      <c r="AB16" s="1">
        <v>551.59320000000002</v>
      </c>
      <c r="AC16" s="1">
        <v>397.40660000000003</v>
      </c>
      <c r="AD16" s="1">
        <v>536.87819999999999</v>
      </c>
      <c r="AE16" s="1">
        <v>507.46519999999998</v>
      </c>
      <c r="AF16" s="1">
        <v>484.0308</v>
      </c>
      <c r="AG16" s="1">
        <v>493.35700000000003</v>
      </c>
      <c r="AH16" s="1" t="s">
        <v>53</v>
      </c>
      <c r="AI16" s="1">
        <f t="shared" si="7"/>
        <v>572.64363999999932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55</v>
      </c>
      <c r="B17" s="1" t="s">
        <v>39</v>
      </c>
      <c r="C17" s="1">
        <v>339.65199999999999</v>
      </c>
      <c r="D17" s="1">
        <v>304.22500000000002</v>
      </c>
      <c r="E17" s="1">
        <v>238.45699999999999</v>
      </c>
      <c r="F17" s="1">
        <v>223.57400000000001</v>
      </c>
      <c r="G17" s="8">
        <v>1</v>
      </c>
      <c r="H17" s="1">
        <v>60</v>
      </c>
      <c r="I17" s="1" t="s">
        <v>40</v>
      </c>
      <c r="J17" s="1"/>
      <c r="K17" s="1">
        <v>246.393</v>
      </c>
      <c r="L17" s="1">
        <f t="shared" si="2"/>
        <v>-7.936000000000007</v>
      </c>
      <c r="M17" s="1">
        <f t="shared" si="3"/>
        <v>238.45699999999999</v>
      </c>
      <c r="N17" s="1"/>
      <c r="O17" s="1">
        <v>0</v>
      </c>
      <c r="P17" s="1"/>
      <c r="Q17" s="1">
        <v>52.695240000000013</v>
      </c>
      <c r="R17" s="1">
        <f t="shared" si="4"/>
        <v>47.691400000000002</v>
      </c>
      <c r="S17" s="5">
        <f t="shared" si="8"/>
        <v>248.33616000000001</v>
      </c>
      <c r="T17" s="5"/>
      <c r="U17" s="1"/>
      <c r="V17" s="1">
        <f t="shared" si="5"/>
        <v>11</v>
      </c>
      <c r="W17" s="1">
        <f t="shared" si="6"/>
        <v>5.7928523800936862</v>
      </c>
      <c r="X17" s="1">
        <v>40.534799999999997</v>
      </c>
      <c r="Y17" s="1">
        <v>37.8904</v>
      </c>
      <c r="Z17" s="1">
        <v>36.158799999999999</v>
      </c>
      <c r="AA17" s="1">
        <v>45.427199999999999</v>
      </c>
      <c r="AB17" s="1">
        <v>38.034599999999998</v>
      </c>
      <c r="AC17" s="1">
        <v>28.965</v>
      </c>
      <c r="AD17" s="1">
        <v>29.552399999999999</v>
      </c>
      <c r="AE17" s="1">
        <v>35.252200000000002</v>
      </c>
      <c r="AF17" s="1">
        <v>36.537799999999997</v>
      </c>
      <c r="AG17" s="1">
        <v>34.430399999999999</v>
      </c>
      <c r="AH17" s="1"/>
      <c r="AI17" s="1">
        <f t="shared" si="7"/>
        <v>248.33616000000001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56</v>
      </c>
      <c r="B18" s="1" t="s">
        <v>39</v>
      </c>
      <c r="C18" s="1">
        <v>1846.6389999999999</v>
      </c>
      <c r="D18" s="1">
        <v>3087.3220000000001</v>
      </c>
      <c r="E18" s="1">
        <v>803.96600000000001</v>
      </c>
      <c r="F18" s="1">
        <v>2607.9690000000001</v>
      </c>
      <c r="G18" s="8">
        <v>1</v>
      </c>
      <c r="H18" s="1">
        <v>60</v>
      </c>
      <c r="I18" s="1" t="s">
        <v>40</v>
      </c>
      <c r="J18" s="1"/>
      <c r="K18" s="1">
        <v>797.22400000000005</v>
      </c>
      <c r="L18" s="1">
        <f t="shared" si="2"/>
        <v>6.7419999999999618</v>
      </c>
      <c r="M18" s="1">
        <f t="shared" si="3"/>
        <v>548.24199999999996</v>
      </c>
      <c r="N18" s="1">
        <v>134.72399999999999</v>
      </c>
      <c r="O18" s="1">
        <v>121</v>
      </c>
      <c r="P18" s="1"/>
      <c r="Q18" s="1">
        <v>0</v>
      </c>
      <c r="R18" s="1">
        <f t="shared" si="4"/>
        <v>109.6484</v>
      </c>
      <c r="S18" s="5"/>
      <c r="T18" s="5"/>
      <c r="U18" s="1"/>
      <c r="V18" s="1">
        <f t="shared" si="5"/>
        <v>23.784834069626189</v>
      </c>
      <c r="W18" s="1">
        <f t="shared" si="6"/>
        <v>23.784834069626189</v>
      </c>
      <c r="X18" s="1">
        <v>95.174399999999991</v>
      </c>
      <c r="Y18" s="1">
        <v>73.029799999999994</v>
      </c>
      <c r="Z18" s="1">
        <v>278.38060000000002</v>
      </c>
      <c r="AA18" s="1">
        <v>313.06659999999999</v>
      </c>
      <c r="AB18" s="1">
        <v>136.9846</v>
      </c>
      <c r="AC18" s="1">
        <v>122.83620000000001</v>
      </c>
      <c r="AD18" s="1">
        <v>175.79259999999999</v>
      </c>
      <c r="AE18" s="1">
        <v>156.15600000000001</v>
      </c>
      <c r="AF18" s="1">
        <v>108.5932</v>
      </c>
      <c r="AG18" s="1">
        <v>108.50579999999999</v>
      </c>
      <c r="AH18" s="20" t="s">
        <v>152</v>
      </c>
      <c r="AI18" s="1">
        <f t="shared" si="7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4" t="s">
        <v>57</v>
      </c>
      <c r="B19" s="14" t="s">
        <v>39</v>
      </c>
      <c r="C19" s="14"/>
      <c r="D19" s="14"/>
      <c r="E19" s="14"/>
      <c r="F19" s="14"/>
      <c r="G19" s="15">
        <v>0</v>
      </c>
      <c r="H19" s="14">
        <v>60</v>
      </c>
      <c r="I19" s="14" t="s">
        <v>40</v>
      </c>
      <c r="J19" s="14"/>
      <c r="K19" s="14"/>
      <c r="L19" s="14">
        <f t="shared" si="2"/>
        <v>0</v>
      </c>
      <c r="M19" s="14">
        <f t="shared" si="3"/>
        <v>0</v>
      </c>
      <c r="N19" s="14"/>
      <c r="O19" s="14">
        <v>0</v>
      </c>
      <c r="P19" s="14"/>
      <c r="Q19" s="14">
        <v>0</v>
      </c>
      <c r="R19" s="14">
        <f t="shared" si="4"/>
        <v>0</v>
      </c>
      <c r="S19" s="16"/>
      <c r="T19" s="16"/>
      <c r="U19" s="14"/>
      <c r="V19" s="14" t="e">
        <f t="shared" si="5"/>
        <v>#DIV/0!</v>
      </c>
      <c r="W19" s="14" t="e">
        <f t="shared" si="6"/>
        <v>#DIV/0!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 t="s">
        <v>58</v>
      </c>
      <c r="AI19" s="14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59</v>
      </c>
      <c r="B20" s="1" t="s">
        <v>39</v>
      </c>
      <c r="C20" s="1">
        <v>3830.5709999999999</v>
      </c>
      <c r="D20" s="1">
        <v>4244.915</v>
      </c>
      <c r="E20" s="1">
        <v>3091.9140000000002</v>
      </c>
      <c r="F20" s="1">
        <v>1785.827</v>
      </c>
      <c r="G20" s="8">
        <v>1</v>
      </c>
      <c r="H20" s="1">
        <v>60</v>
      </c>
      <c r="I20" s="1" t="s">
        <v>40</v>
      </c>
      <c r="J20" s="1"/>
      <c r="K20" s="1">
        <v>3115.8510000000001</v>
      </c>
      <c r="L20" s="1">
        <f t="shared" si="2"/>
        <v>-23.936999999999898</v>
      </c>
      <c r="M20" s="1">
        <f t="shared" si="3"/>
        <v>2276.4430000000002</v>
      </c>
      <c r="N20" s="1">
        <v>417.471</v>
      </c>
      <c r="O20" s="1">
        <v>398</v>
      </c>
      <c r="P20" s="1">
        <v>800</v>
      </c>
      <c r="Q20" s="1">
        <v>1669.11896</v>
      </c>
      <c r="R20" s="1">
        <f t="shared" si="4"/>
        <v>455.28860000000003</v>
      </c>
      <c r="S20" s="5">
        <f>11*R20-Q20-P20-F20</f>
        <v>753.2286400000005</v>
      </c>
      <c r="T20" s="5"/>
      <c r="U20" s="1"/>
      <c r="V20" s="1">
        <f t="shared" si="5"/>
        <v>11</v>
      </c>
      <c r="W20" s="1">
        <f t="shared" si="6"/>
        <v>9.3456018007039923</v>
      </c>
      <c r="X20" s="1">
        <v>508.46519999999998</v>
      </c>
      <c r="Y20" s="1">
        <v>401.92919999999998</v>
      </c>
      <c r="Z20" s="1">
        <v>515.07640000000004</v>
      </c>
      <c r="AA20" s="1">
        <v>561.91360000000009</v>
      </c>
      <c r="AB20" s="1">
        <v>487.86939999999993</v>
      </c>
      <c r="AC20" s="1">
        <v>378.35160000000002</v>
      </c>
      <c r="AD20" s="1">
        <v>517.1099999999999</v>
      </c>
      <c r="AE20" s="1">
        <v>505.49000000000012</v>
      </c>
      <c r="AF20" s="1">
        <v>507.11279999999999</v>
      </c>
      <c r="AG20" s="1">
        <v>586.41680000000008</v>
      </c>
      <c r="AH20" s="1" t="s">
        <v>53</v>
      </c>
      <c r="AI20" s="1">
        <f>G20*S20</f>
        <v>753.2286400000005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1" t="s">
        <v>60</v>
      </c>
      <c r="B21" s="11" t="s">
        <v>39</v>
      </c>
      <c r="C21" s="11"/>
      <c r="D21" s="11">
        <v>2.4940000000000002</v>
      </c>
      <c r="E21" s="18">
        <v>2.4940000000000002</v>
      </c>
      <c r="F21" s="11"/>
      <c r="G21" s="12">
        <v>0</v>
      </c>
      <c r="H21" s="11" t="e">
        <v>#N/A</v>
      </c>
      <c r="I21" s="11" t="s">
        <v>61</v>
      </c>
      <c r="J21" s="11" t="s">
        <v>62</v>
      </c>
      <c r="K21" s="11">
        <v>2.4940000000000002</v>
      </c>
      <c r="L21" s="11">
        <f t="shared" si="2"/>
        <v>0</v>
      </c>
      <c r="M21" s="11">
        <f t="shared" si="3"/>
        <v>2.4940000000000002</v>
      </c>
      <c r="N21" s="11"/>
      <c r="O21" s="11"/>
      <c r="P21" s="11"/>
      <c r="Q21" s="11">
        <v>0</v>
      </c>
      <c r="R21" s="11">
        <f t="shared" si="4"/>
        <v>0.49880000000000002</v>
      </c>
      <c r="S21" s="13"/>
      <c r="T21" s="13"/>
      <c r="U21" s="11"/>
      <c r="V21" s="11">
        <f t="shared" si="5"/>
        <v>0</v>
      </c>
      <c r="W21" s="11">
        <f t="shared" si="6"/>
        <v>0</v>
      </c>
      <c r="X21" s="11">
        <v>0.49880000000000002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/>
      <c r="AI21" s="1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63</v>
      </c>
      <c r="B22" s="1" t="s">
        <v>39</v>
      </c>
      <c r="C22" s="1">
        <v>684.55600000000004</v>
      </c>
      <c r="D22" s="1">
        <v>904.50300000000004</v>
      </c>
      <c r="E22" s="1">
        <v>522.02599999999995</v>
      </c>
      <c r="F22" s="1">
        <v>562.649</v>
      </c>
      <c r="G22" s="8">
        <v>1</v>
      </c>
      <c r="H22" s="1">
        <v>60</v>
      </c>
      <c r="I22" s="1" t="s">
        <v>40</v>
      </c>
      <c r="J22" s="1"/>
      <c r="K22" s="1">
        <v>503.07</v>
      </c>
      <c r="L22" s="1">
        <f t="shared" si="2"/>
        <v>18.95599999999996</v>
      </c>
      <c r="M22" s="1">
        <f t="shared" si="3"/>
        <v>372.39599999999996</v>
      </c>
      <c r="N22" s="1">
        <v>84.63</v>
      </c>
      <c r="O22" s="1">
        <v>65</v>
      </c>
      <c r="P22" s="1"/>
      <c r="Q22" s="1">
        <v>265.7788400000004</v>
      </c>
      <c r="R22" s="1">
        <f t="shared" si="4"/>
        <v>74.479199999999992</v>
      </c>
      <c r="S22" s="5"/>
      <c r="T22" s="5"/>
      <c r="U22" s="1"/>
      <c r="V22" s="1">
        <f t="shared" si="5"/>
        <v>11.122942244277604</v>
      </c>
      <c r="W22" s="1">
        <f t="shared" si="6"/>
        <v>11.122942244277604</v>
      </c>
      <c r="X22" s="1">
        <v>94.438000000000017</v>
      </c>
      <c r="Y22" s="1">
        <v>82.654799999999994</v>
      </c>
      <c r="Z22" s="1">
        <v>80.045000000000002</v>
      </c>
      <c r="AA22" s="1">
        <v>100.6758</v>
      </c>
      <c r="AB22" s="1">
        <v>102.6002</v>
      </c>
      <c r="AC22" s="1">
        <v>71.570999999999998</v>
      </c>
      <c r="AD22" s="1">
        <v>71.183600000000013</v>
      </c>
      <c r="AE22" s="1">
        <v>69.116599999999991</v>
      </c>
      <c r="AF22" s="1">
        <v>62.021399999999993</v>
      </c>
      <c r="AG22" s="1">
        <v>61.516399999999997</v>
      </c>
      <c r="AH22" s="1" t="s">
        <v>64</v>
      </c>
      <c r="AI22" s="1">
        <f>G22*S22</f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65</v>
      </c>
      <c r="B23" s="1" t="s">
        <v>39</v>
      </c>
      <c r="C23" s="1">
        <v>923.226</v>
      </c>
      <c r="D23" s="1">
        <v>1129.385</v>
      </c>
      <c r="E23" s="1">
        <v>651.99</v>
      </c>
      <c r="F23" s="1">
        <v>753.80799999999999</v>
      </c>
      <c r="G23" s="8">
        <v>1</v>
      </c>
      <c r="H23" s="1">
        <v>60</v>
      </c>
      <c r="I23" s="1" t="s">
        <v>40</v>
      </c>
      <c r="J23" s="1"/>
      <c r="K23" s="1">
        <v>617.048</v>
      </c>
      <c r="L23" s="1">
        <f t="shared" si="2"/>
        <v>34.942000000000007</v>
      </c>
      <c r="M23" s="1">
        <f t="shared" si="3"/>
        <v>512.00800000000004</v>
      </c>
      <c r="N23" s="1">
        <v>78.981999999999999</v>
      </c>
      <c r="O23" s="1">
        <v>61</v>
      </c>
      <c r="P23" s="1"/>
      <c r="Q23" s="1">
        <v>358.49795999999981</v>
      </c>
      <c r="R23" s="1">
        <f t="shared" si="4"/>
        <v>102.4016</v>
      </c>
      <c r="S23" s="5">
        <f t="shared" ref="S22:S24" si="9">11*R23-Q23-P23-F23</f>
        <v>14.111640000000193</v>
      </c>
      <c r="T23" s="5"/>
      <c r="U23" s="1"/>
      <c r="V23" s="1">
        <f t="shared" si="5"/>
        <v>10.999999999999998</v>
      </c>
      <c r="W23" s="1">
        <f t="shared" si="6"/>
        <v>10.862193168856733</v>
      </c>
      <c r="X23" s="1">
        <v>128.11920000000001</v>
      </c>
      <c r="Y23" s="1">
        <v>116.33759999999999</v>
      </c>
      <c r="Z23" s="1">
        <v>137.0684</v>
      </c>
      <c r="AA23" s="1">
        <v>152.47819999999999</v>
      </c>
      <c r="AB23" s="1">
        <v>125.66840000000001</v>
      </c>
      <c r="AC23" s="1">
        <v>121.9766</v>
      </c>
      <c r="AD23" s="1">
        <v>141.16399999999999</v>
      </c>
      <c r="AE23" s="1">
        <v>129.85220000000001</v>
      </c>
      <c r="AF23" s="1">
        <v>142.2612</v>
      </c>
      <c r="AG23" s="1">
        <v>173.9622</v>
      </c>
      <c r="AH23" s="1" t="s">
        <v>66</v>
      </c>
      <c r="AI23" s="1">
        <f>G23*S23</f>
        <v>14.111640000000193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67</v>
      </c>
      <c r="B24" s="1" t="s">
        <v>39</v>
      </c>
      <c r="C24" s="1">
        <v>1909.673</v>
      </c>
      <c r="D24" s="1">
        <v>1926.2460000000001</v>
      </c>
      <c r="E24" s="1">
        <v>1349.646</v>
      </c>
      <c r="F24" s="1">
        <v>1374.52</v>
      </c>
      <c r="G24" s="8">
        <v>1</v>
      </c>
      <c r="H24" s="1">
        <v>60</v>
      </c>
      <c r="I24" s="1" t="s">
        <v>40</v>
      </c>
      <c r="J24" s="1"/>
      <c r="K24" s="1">
        <v>1303.154</v>
      </c>
      <c r="L24" s="1">
        <f t="shared" si="2"/>
        <v>46.491999999999962</v>
      </c>
      <c r="M24" s="1">
        <f t="shared" si="3"/>
        <v>1134.5619999999999</v>
      </c>
      <c r="N24" s="1">
        <v>116.084</v>
      </c>
      <c r="O24" s="1">
        <v>99</v>
      </c>
      <c r="P24" s="1">
        <v>500</v>
      </c>
      <c r="Q24" s="1">
        <v>514.95792000000063</v>
      </c>
      <c r="R24" s="1">
        <f t="shared" si="4"/>
        <v>226.91239999999999</v>
      </c>
      <c r="S24" s="5">
        <f t="shared" si="9"/>
        <v>106.55847999999924</v>
      </c>
      <c r="T24" s="5"/>
      <c r="U24" s="1"/>
      <c r="V24" s="1">
        <f t="shared" si="5"/>
        <v>11</v>
      </c>
      <c r="W24" s="1">
        <f t="shared" si="6"/>
        <v>10.530398162462699</v>
      </c>
      <c r="X24" s="1">
        <v>266.96319999999997</v>
      </c>
      <c r="Y24" s="1">
        <v>233.89779999999999</v>
      </c>
      <c r="Z24" s="1">
        <v>260.37360000000001</v>
      </c>
      <c r="AA24" s="1">
        <v>282.86799999999999</v>
      </c>
      <c r="AB24" s="1">
        <v>247.3904</v>
      </c>
      <c r="AC24" s="1">
        <v>212.6772</v>
      </c>
      <c r="AD24" s="1">
        <v>273.87939999999998</v>
      </c>
      <c r="AE24" s="1">
        <v>250.036</v>
      </c>
      <c r="AF24" s="1">
        <v>230.7252</v>
      </c>
      <c r="AG24" s="1">
        <v>233.12299999999999</v>
      </c>
      <c r="AH24" s="1" t="s">
        <v>53</v>
      </c>
      <c r="AI24" s="1">
        <f>G24*S24</f>
        <v>106.55847999999924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4" t="s">
        <v>68</v>
      </c>
      <c r="B25" s="14" t="s">
        <v>39</v>
      </c>
      <c r="C25" s="14"/>
      <c r="D25" s="14"/>
      <c r="E25" s="14"/>
      <c r="F25" s="14"/>
      <c r="G25" s="15">
        <v>0</v>
      </c>
      <c r="H25" s="14">
        <v>30</v>
      </c>
      <c r="I25" s="14" t="s">
        <v>40</v>
      </c>
      <c r="J25" s="14"/>
      <c r="K25" s="14"/>
      <c r="L25" s="14">
        <f t="shared" si="2"/>
        <v>0</v>
      </c>
      <c r="M25" s="14">
        <f t="shared" si="3"/>
        <v>0</v>
      </c>
      <c r="N25" s="14"/>
      <c r="O25" s="14">
        <v>0</v>
      </c>
      <c r="P25" s="14"/>
      <c r="Q25" s="14">
        <v>0</v>
      </c>
      <c r="R25" s="14">
        <f t="shared" si="4"/>
        <v>0</v>
      </c>
      <c r="S25" s="16"/>
      <c r="T25" s="16"/>
      <c r="U25" s="14"/>
      <c r="V25" s="14" t="e">
        <f t="shared" si="5"/>
        <v>#DIV/0!</v>
      </c>
      <c r="W25" s="14" t="e">
        <f t="shared" si="6"/>
        <v>#DIV/0!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 t="s">
        <v>58</v>
      </c>
      <c r="AI25" s="14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4" t="s">
        <v>69</v>
      </c>
      <c r="B26" s="14" t="s">
        <v>39</v>
      </c>
      <c r="C26" s="14"/>
      <c r="D26" s="14"/>
      <c r="E26" s="14"/>
      <c r="F26" s="14"/>
      <c r="G26" s="15">
        <v>0</v>
      </c>
      <c r="H26" s="14">
        <v>30</v>
      </c>
      <c r="I26" s="14" t="s">
        <v>40</v>
      </c>
      <c r="J26" s="14"/>
      <c r="K26" s="14"/>
      <c r="L26" s="14">
        <f t="shared" si="2"/>
        <v>0</v>
      </c>
      <c r="M26" s="14">
        <f t="shared" si="3"/>
        <v>0</v>
      </c>
      <c r="N26" s="14"/>
      <c r="O26" s="14">
        <v>0</v>
      </c>
      <c r="P26" s="14"/>
      <c r="Q26" s="14">
        <v>0</v>
      </c>
      <c r="R26" s="14">
        <f t="shared" si="4"/>
        <v>0</v>
      </c>
      <c r="S26" s="16"/>
      <c r="T26" s="16"/>
      <c r="U26" s="14"/>
      <c r="V26" s="14" t="e">
        <f t="shared" si="5"/>
        <v>#DIV/0!</v>
      </c>
      <c r="W26" s="14" t="e">
        <f t="shared" si="6"/>
        <v>#DIV/0!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 t="s">
        <v>58</v>
      </c>
      <c r="AI26" s="14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70</v>
      </c>
      <c r="B27" s="1" t="s">
        <v>39</v>
      </c>
      <c r="C27" s="1">
        <v>941.99099999999999</v>
      </c>
      <c r="D27" s="1">
        <v>2456.5770000000002</v>
      </c>
      <c r="E27" s="1">
        <v>1105.356</v>
      </c>
      <c r="F27" s="1">
        <v>1082.694</v>
      </c>
      <c r="G27" s="8">
        <v>1</v>
      </c>
      <c r="H27" s="1">
        <v>30</v>
      </c>
      <c r="I27" s="1" t="s">
        <v>40</v>
      </c>
      <c r="J27" s="1"/>
      <c r="K27" s="1">
        <v>1526.2560000000001</v>
      </c>
      <c r="L27" s="1">
        <f t="shared" si="2"/>
        <v>-420.90000000000009</v>
      </c>
      <c r="M27" s="1">
        <f t="shared" si="3"/>
        <v>907.13499999999999</v>
      </c>
      <c r="N27" s="1">
        <v>102.221</v>
      </c>
      <c r="O27" s="1">
        <v>96</v>
      </c>
      <c r="P27" s="1"/>
      <c r="Q27" s="1">
        <v>0</v>
      </c>
      <c r="R27" s="1">
        <f t="shared" si="4"/>
        <v>181.42699999999999</v>
      </c>
      <c r="S27" s="5">
        <f>11*R27-Q27-P27-F27</f>
        <v>913.00299999999993</v>
      </c>
      <c r="T27" s="5"/>
      <c r="U27" s="1"/>
      <c r="V27" s="1">
        <f t="shared" si="5"/>
        <v>11</v>
      </c>
      <c r="W27" s="1">
        <f t="shared" si="6"/>
        <v>5.9676564127720795</v>
      </c>
      <c r="X27" s="1">
        <v>182.17099999999999</v>
      </c>
      <c r="Y27" s="1">
        <v>169.0746</v>
      </c>
      <c r="Z27" s="1">
        <v>154.4162</v>
      </c>
      <c r="AA27" s="1">
        <v>162.14099999999999</v>
      </c>
      <c r="AB27" s="1">
        <v>220.8784</v>
      </c>
      <c r="AC27" s="1">
        <v>196.44579999999999</v>
      </c>
      <c r="AD27" s="1">
        <v>202.96340000000001</v>
      </c>
      <c r="AE27" s="1">
        <v>208.9128</v>
      </c>
      <c r="AF27" s="1">
        <v>243.0076</v>
      </c>
      <c r="AG27" s="1">
        <v>239.9324</v>
      </c>
      <c r="AH27" s="1" t="s">
        <v>66</v>
      </c>
      <c r="AI27" s="1">
        <f>G27*S27</f>
        <v>913.00299999999993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4" t="s">
        <v>71</v>
      </c>
      <c r="B28" s="14" t="s">
        <v>39</v>
      </c>
      <c r="C28" s="14"/>
      <c r="D28" s="14"/>
      <c r="E28" s="14"/>
      <c r="F28" s="14"/>
      <c r="G28" s="15">
        <v>0</v>
      </c>
      <c r="H28" s="14">
        <v>45</v>
      </c>
      <c r="I28" s="14" t="s">
        <v>40</v>
      </c>
      <c r="J28" s="14"/>
      <c r="K28" s="14"/>
      <c r="L28" s="14">
        <f t="shared" si="2"/>
        <v>0</v>
      </c>
      <c r="M28" s="14">
        <f t="shared" si="3"/>
        <v>0</v>
      </c>
      <c r="N28" s="14"/>
      <c r="O28" s="14">
        <v>0</v>
      </c>
      <c r="P28" s="14"/>
      <c r="Q28" s="14">
        <v>0</v>
      </c>
      <c r="R28" s="14">
        <f t="shared" si="4"/>
        <v>0</v>
      </c>
      <c r="S28" s="16"/>
      <c r="T28" s="16"/>
      <c r="U28" s="14"/>
      <c r="V28" s="14" t="e">
        <f t="shared" si="5"/>
        <v>#DIV/0!</v>
      </c>
      <c r="W28" s="14" t="e">
        <f t="shared" si="6"/>
        <v>#DIV/0!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 t="s">
        <v>58</v>
      </c>
      <c r="AI28" s="14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4" t="s">
        <v>72</v>
      </c>
      <c r="B29" s="14" t="s">
        <v>39</v>
      </c>
      <c r="C29" s="14"/>
      <c r="D29" s="14"/>
      <c r="E29" s="14"/>
      <c r="F29" s="14"/>
      <c r="G29" s="15">
        <v>0</v>
      </c>
      <c r="H29" s="14">
        <v>40</v>
      </c>
      <c r="I29" s="14" t="s">
        <v>40</v>
      </c>
      <c r="J29" s="14"/>
      <c r="K29" s="14"/>
      <c r="L29" s="14">
        <f t="shared" si="2"/>
        <v>0</v>
      </c>
      <c r="M29" s="14">
        <f t="shared" si="3"/>
        <v>0</v>
      </c>
      <c r="N29" s="14"/>
      <c r="O29" s="14">
        <v>0</v>
      </c>
      <c r="P29" s="14"/>
      <c r="Q29" s="14">
        <v>0</v>
      </c>
      <c r="R29" s="14">
        <f t="shared" si="4"/>
        <v>0</v>
      </c>
      <c r="S29" s="16"/>
      <c r="T29" s="16"/>
      <c r="U29" s="14"/>
      <c r="V29" s="14" t="e">
        <f t="shared" si="5"/>
        <v>#DIV/0!</v>
      </c>
      <c r="W29" s="14" t="e">
        <f t="shared" si="6"/>
        <v>#DIV/0!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 t="s">
        <v>58</v>
      </c>
      <c r="AI29" s="14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4" t="s">
        <v>73</v>
      </c>
      <c r="B30" s="14" t="s">
        <v>39</v>
      </c>
      <c r="C30" s="14"/>
      <c r="D30" s="14"/>
      <c r="E30" s="14"/>
      <c r="F30" s="14"/>
      <c r="G30" s="15">
        <v>0</v>
      </c>
      <c r="H30" s="14">
        <v>30</v>
      </c>
      <c r="I30" s="14" t="s">
        <v>40</v>
      </c>
      <c r="J30" s="14"/>
      <c r="K30" s="14"/>
      <c r="L30" s="14">
        <f t="shared" si="2"/>
        <v>0</v>
      </c>
      <c r="M30" s="14">
        <f t="shared" si="3"/>
        <v>0</v>
      </c>
      <c r="N30" s="14"/>
      <c r="O30" s="14">
        <v>0</v>
      </c>
      <c r="P30" s="14"/>
      <c r="Q30" s="14">
        <v>0</v>
      </c>
      <c r="R30" s="14">
        <f t="shared" si="4"/>
        <v>0</v>
      </c>
      <c r="S30" s="16"/>
      <c r="T30" s="16"/>
      <c r="U30" s="14"/>
      <c r="V30" s="14" t="e">
        <f t="shared" si="5"/>
        <v>#DIV/0!</v>
      </c>
      <c r="W30" s="14" t="e">
        <f t="shared" si="6"/>
        <v>#DIV/0!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 t="s">
        <v>58</v>
      </c>
      <c r="AI30" s="14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4" t="s">
        <v>74</v>
      </c>
      <c r="B31" s="14" t="s">
        <v>39</v>
      </c>
      <c r="C31" s="14"/>
      <c r="D31" s="14"/>
      <c r="E31" s="14"/>
      <c r="F31" s="14"/>
      <c r="G31" s="15">
        <v>0</v>
      </c>
      <c r="H31" s="14">
        <v>50</v>
      </c>
      <c r="I31" s="14" t="s">
        <v>40</v>
      </c>
      <c r="J31" s="14"/>
      <c r="K31" s="14"/>
      <c r="L31" s="14">
        <f t="shared" si="2"/>
        <v>0</v>
      </c>
      <c r="M31" s="14">
        <f t="shared" si="3"/>
        <v>0</v>
      </c>
      <c r="N31" s="14"/>
      <c r="O31" s="14">
        <v>0</v>
      </c>
      <c r="P31" s="14"/>
      <c r="Q31" s="14">
        <v>0</v>
      </c>
      <c r="R31" s="14">
        <f t="shared" si="4"/>
        <v>0</v>
      </c>
      <c r="S31" s="16"/>
      <c r="T31" s="16"/>
      <c r="U31" s="14"/>
      <c r="V31" s="14" t="e">
        <f t="shared" si="5"/>
        <v>#DIV/0!</v>
      </c>
      <c r="W31" s="14" t="e">
        <f t="shared" si="6"/>
        <v>#DIV/0!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 t="s">
        <v>58</v>
      </c>
      <c r="AI31" s="14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75</v>
      </c>
      <c r="B32" s="1" t="s">
        <v>39</v>
      </c>
      <c r="C32" s="1">
        <v>13.718</v>
      </c>
      <c r="D32" s="1">
        <v>5.4640000000000004</v>
      </c>
      <c r="E32" s="1">
        <v>3.6970000000000001</v>
      </c>
      <c r="F32" s="1">
        <v>8.1869999999999994</v>
      </c>
      <c r="G32" s="8">
        <v>1</v>
      </c>
      <c r="H32" s="1">
        <v>50</v>
      </c>
      <c r="I32" s="1" t="s">
        <v>40</v>
      </c>
      <c r="J32" s="1"/>
      <c r="K32" s="1">
        <v>3.6</v>
      </c>
      <c r="L32" s="1">
        <f t="shared" si="2"/>
        <v>9.6999999999999975E-2</v>
      </c>
      <c r="M32" s="1">
        <f t="shared" si="3"/>
        <v>3.6970000000000001</v>
      </c>
      <c r="N32" s="1"/>
      <c r="O32" s="1">
        <v>0</v>
      </c>
      <c r="P32" s="1"/>
      <c r="Q32" s="1">
        <v>0</v>
      </c>
      <c r="R32" s="1">
        <f t="shared" si="4"/>
        <v>0.73940000000000006</v>
      </c>
      <c r="S32" s="5"/>
      <c r="T32" s="5"/>
      <c r="U32" s="1"/>
      <c r="V32" s="1">
        <f t="shared" si="5"/>
        <v>11.072491209088449</v>
      </c>
      <c r="W32" s="1">
        <f t="shared" si="6"/>
        <v>11.072491209088449</v>
      </c>
      <c r="X32" s="1">
        <v>0.36759999999999998</v>
      </c>
      <c r="Y32" s="1">
        <v>0.36759999999999998</v>
      </c>
      <c r="Z32" s="1">
        <v>0.18440000000000001</v>
      </c>
      <c r="AA32" s="1">
        <v>0.55780000000000007</v>
      </c>
      <c r="AB32" s="1">
        <v>1.2974000000000001</v>
      </c>
      <c r="AC32" s="1">
        <v>0.74099999999999999</v>
      </c>
      <c r="AD32" s="1">
        <v>0.37459999999999999</v>
      </c>
      <c r="AE32" s="1">
        <v>0.55919999999999992</v>
      </c>
      <c r="AF32" s="1">
        <v>0.73860000000000003</v>
      </c>
      <c r="AG32" s="1">
        <v>0.74099999999999999</v>
      </c>
      <c r="AH32" s="20" t="s">
        <v>153</v>
      </c>
      <c r="AI32" s="1">
        <f>G32*S32</f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76</v>
      </c>
      <c r="B33" s="1" t="s">
        <v>44</v>
      </c>
      <c r="C33" s="1">
        <v>1141</v>
      </c>
      <c r="D33" s="1">
        <v>2376</v>
      </c>
      <c r="E33" s="1">
        <v>1174</v>
      </c>
      <c r="F33" s="1">
        <v>1166</v>
      </c>
      <c r="G33" s="8">
        <v>0.4</v>
      </c>
      <c r="H33" s="1">
        <v>45</v>
      </c>
      <c r="I33" s="1" t="s">
        <v>40</v>
      </c>
      <c r="J33" s="1"/>
      <c r="K33" s="1">
        <v>1450</v>
      </c>
      <c r="L33" s="1">
        <f t="shared" si="2"/>
        <v>-276</v>
      </c>
      <c r="M33" s="1">
        <f t="shared" si="3"/>
        <v>895</v>
      </c>
      <c r="N33" s="1">
        <v>144</v>
      </c>
      <c r="O33" s="1">
        <v>135</v>
      </c>
      <c r="P33" s="1"/>
      <c r="Q33" s="1">
        <v>227.38000000000011</v>
      </c>
      <c r="R33" s="1">
        <f t="shared" si="4"/>
        <v>179</v>
      </c>
      <c r="S33" s="5">
        <f t="shared" ref="S32:S36" si="10">11*R33-Q33-P33-F33</f>
        <v>575.61999999999989</v>
      </c>
      <c r="T33" s="5"/>
      <c r="U33" s="1"/>
      <c r="V33" s="1">
        <f t="shared" si="5"/>
        <v>11</v>
      </c>
      <c r="W33" s="1">
        <f t="shared" si="6"/>
        <v>7.7842458100558662</v>
      </c>
      <c r="X33" s="1">
        <v>184.2</v>
      </c>
      <c r="Y33" s="1">
        <v>195.2</v>
      </c>
      <c r="Z33" s="1">
        <v>232.4</v>
      </c>
      <c r="AA33" s="1">
        <v>208.2</v>
      </c>
      <c r="AB33" s="1">
        <v>210.6</v>
      </c>
      <c r="AC33" s="1">
        <v>155.19999999999999</v>
      </c>
      <c r="AD33" s="1">
        <v>213.6</v>
      </c>
      <c r="AE33" s="1">
        <v>223</v>
      </c>
      <c r="AF33" s="1">
        <v>211.2</v>
      </c>
      <c r="AG33" s="1">
        <v>237.8</v>
      </c>
      <c r="AH33" s="1" t="s">
        <v>45</v>
      </c>
      <c r="AI33" s="1">
        <f>G33*S33</f>
        <v>230.24799999999996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77</v>
      </c>
      <c r="B34" s="1" t="s">
        <v>44</v>
      </c>
      <c r="C34" s="1">
        <v>628</v>
      </c>
      <c r="D34" s="1">
        <v>345</v>
      </c>
      <c r="E34" s="1">
        <v>246</v>
      </c>
      <c r="F34" s="1">
        <v>681</v>
      </c>
      <c r="G34" s="8">
        <v>0.45</v>
      </c>
      <c r="H34" s="1">
        <v>50</v>
      </c>
      <c r="I34" s="1" t="s">
        <v>40</v>
      </c>
      <c r="J34" s="1"/>
      <c r="K34" s="1">
        <v>257</v>
      </c>
      <c r="L34" s="1">
        <f t="shared" si="2"/>
        <v>-11</v>
      </c>
      <c r="M34" s="1">
        <f t="shared" si="3"/>
        <v>246</v>
      </c>
      <c r="N34" s="1"/>
      <c r="O34" s="1">
        <v>0</v>
      </c>
      <c r="P34" s="1"/>
      <c r="Q34" s="1">
        <v>200</v>
      </c>
      <c r="R34" s="1">
        <f t="shared" si="4"/>
        <v>49.2</v>
      </c>
      <c r="S34" s="5"/>
      <c r="T34" s="5"/>
      <c r="U34" s="1"/>
      <c r="V34" s="1">
        <f t="shared" si="5"/>
        <v>17.90650406504065</v>
      </c>
      <c r="W34" s="1">
        <f t="shared" si="6"/>
        <v>17.90650406504065</v>
      </c>
      <c r="X34" s="1">
        <v>115.2</v>
      </c>
      <c r="Y34" s="1">
        <v>144.4</v>
      </c>
      <c r="Z34" s="1">
        <v>65</v>
      </c>
      <c r="AA34" s="1">
        <v>113.7102</v>
      </c>
      <c r="AB34" s="1">
        <v>167.11019999999999</v>
      </c>
      <c r="AC34" s="1">
        <v>87.2</v>
      </c>
      <c r="AD34" s="1">
        <v>64.8</v>
      </c>
      <c r="AE34" s="1">
        <v>69.8</v>
      </c>
      <c r="AF34" s="1">
        <v>96.325999999999993</v>
      </c>
      <c r="AG34" s="1">
        <v>99.926000000000002</v>
      </c>
      <c r="AH34" s="20" t="s">
        <v>154</v>
      </c>
      <c r="AI34" s="1">
        <f>G34*S34</f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78</v>
      </c>
      <c r="B35" s="1" t="s">
        <v>44</v>
      </c>
      <c r="C35" s="1">
        <v>1018</v>
      </c>
      <c r="D35" s="1">
        <v>2041</v>
      </c>
      <c r="E35" s="1">
        <v>1088</v>
      </c>
      <c r="F35" s="1">
        <v>656</v>
      </c>
      <c r="G35" s="8">
        <v>0.4</v>
      </c>
      <c r="H35" s="1">
        <v>45</v>
      </c>
      <c r="I35" s="1" t="s">
        <v>40</v>
      </c>
      <c r="J35" s="1"/>
      <c r="K35" s="1">
        <v>1381</v>
      </c>
      <c r="L35" s="1">
        <f t="shared" si="2"/>
        <v>-293</v>
      </c>
      <c r="M35" s="1">
        <f t="shared" si="3"/>
        <v>732</v>
      </c>
      <c r="N35" s="1">
        <v>180</v>
      </c>
      <c r="O35" s="1">
        <v>176</v>
      </c>
      <c r="P35" s="1"/>
      <c r="Q35" s="1">
        <v>595.84000000000015</v>
      </c>
      <c r="R35" s="1">
        <f t="shared" si="4"/>
        <v>146.4</v>
      </c>
      <c r="S35" s="5">
        <f t="shared" si="10"/>
        <v>358.55999999999995</v>
      </c>
      <c r="T35" s="5"/>
      <c r="U35" s="1"/>
      <c r="V35" s="1">
        <f t="shared" si="5"/>
        <v>11</v>
      </c>
      <c r="W35" s="1">
        <f t="shared" si="6"/>
        <v>8.5508196721311478</v>
      </c>
      <c r="X35" s="1">
        <v>174.8</v>
      </c>
      <c r="Y35" s="1">
        <v>147.4</v>
      </c>
      <c r="Z35" s="1">
        <v>184</v>
      </c>
      <c r="AA35" s="1">
        <v>172.8</v>
      </c>
      <c r="AB35" s="1">
        <v>150.80000000000001</v>
      </c>
      <c r="AC35" s="1">
        <v>98.4</v>
      </c>
      <c r="AD35" s="1">
        <v>160.6</v>
      </c>
      <c r="AE35" s="1">
        <v>161.80000000000001</v>
      </c>
      <c r="AF35" s="1">
        <v>164</v>
      </c>
      <c r="AG35" s="1">
        <v>185.8</v>
      </c>
      <c r="AH35" s="1"/>
      <c r="AI35" s="1">
        <f>G35*S35</f>
        <v>143.42399999999998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79</v>
      </c>
      <c r="B36" s="1" t="s">
        <v>39</v>
      </c>
      <c r="C36" s="1">
        <v>271.76499999999999</v>
      </c>
      <c r="D36" s="1">
        <v>1319.3530000000001</v>
      </c>
      <c r="E36" s="1">
        <v>343.226</v>
      </c>
      <c r="F36" s="1">
        <v>777.28399999999999</v>
      </c>
      <c r="G36" s="8">
        <v>1</v>
      </c>
      <c r="H36" s="1">
        <v>45</v>
      </c>
      <c r="I36" s="1" t="s">
        <v>40</v>
      </c>
      <c r="J36" s="1"/>
      <c r="K36" s="1">
        <v>455.62299999999999</v>
      </c>
      <c r="L36" s="1">
        <f t="shared" si="2"/>
        <v>-112.39699999999999</v>
      </c>
      <c r="M36" s="1">
        <f t="shared" si="3"/>
        <v>343.226</v>
      </c>
      <c r="N36" s="1"/>
      <c r="O36" s="1">
        <v>0</v>
      </c>
      <c r="P36" s="1"/>
      <c r="Q36" s="1">
        <v>0</v>
      </c>
      <c r="R36" s="1">
        <f t="shared" si="4"/>
        <v>68.645200000000003</v>
      </c>
      <c r="S36" s="5"/>
      <c r="T36" s="5"/>
      <c r="U36" s="1"/>
      <c r="V36" s="1">
        <f t="shared" si="5"/>
        <v>11.323209780144861</v>
      </c>
      <c r="W36" s="1">
        <f t="shared" si="6"/>
        <v>11.323209780144861</v>
      </c>
      <c r="X36" s="1">
        <v>92.2624</v>
      </c>
      <c r="Y36" s="1">
        <v>104.89400000000001</v>
      </c>
      <c r="Z36" s="1">
        <v>80.737399999999994</v>
      </c>
      <c r="AA36" s="1">
        <v>72.756</v>
      </c>
      <c r="AB36" s="1">
        <v>98.136600000000001</v>
      </c>
      <c r="AC36" s="1">
        <v>84.987800000000007</v>
      </c>
      <c r="AD36" s="1">
        <v>77.181400000000011</v>
      </c>
      <c r="AE36" s="1">
        <v>78.393999999999991</v>
      </c>
      <c r="AF36" s="1">
        <v>75.048000000000002</v>
      </c>
      <c r="AG36" s="1">
        <v>78.555399999999992</v>
      </c>
      <c r="AH36" s="1"/>
      <c r="AI36" s="1">
        <f>G36*S36</f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4" t="s">
        <v>80</v>
      </c>
      <c r="B37" s="14" t="s">
        <v>44</v>
      </c>
      <c r="C37" s="14"/>
      <c r="D37" s="14"/>
      <c r="E37" s="14"/>
      <c r="F37" s="14"/>
      <c r="G37" s="15">
        <v>0</v>
      </c>
      <c r="H37" s="14">
        <v>45</v>
      </c>
      <c r="I37" s="14" t="s">
        <v>40</v>
      </c>
      <c r="J37" s="14"/>
      <c r="K37" s="14"/>
      <c r="L37" s="14">
        <f t="shared" si="2"/>
        <v>0</v>
      </c>
      <c r="M37" s="14">
        <f t="shared" si="3"/>
        <v>0</v>
      </c>
      <c r="N37" s="14"/>
      <c r="O37" s="14">
        <v>0</v>
      </c>
      <c r="P37" s="14"/>
      <c r="Q37" s="14">
        <v>0</v>
      </c>
      <c r="R37" s="14">
        <f t="shared" si="4"/>
        <v>0</v>
      </c>
      <c r="S37" s="16"/>
      <c r="T37" s="16"/>
      <c r="U37" s="14"/>
      <c r="V37" s="14" t="e">
        <f t="shared" si="5"/>
        <v>#DIV/0!</v>
      </c>
      <c r="W37" s="14" t="e">
        <f t="shared" si="6"/>
        <v>#DIV/0!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 t="s">
        <v>81</v>
      </c>
      <c r="AI37" s="14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82</v>
      </c>
      <c r="B38" s="1" t="s">
        <v>44</v>
      </c>
      <c r="C38" s="1">
        <v>260</v>
      </c>
      <c r="D38" s="1">
        <v>486</v>
      </c>
      <c r="E38" s="1">
        <v>182</v>
      </c>
      <c r="F38" s="1">
        <v>278</v>
      </c>
      <c r="G38" s="8">
        <v>0.35</v>
      </c>
      <c r="H38" s="1">
        <v>40</v>
      </c>
      <c r="I38" s="1" t="s">
        <v>40</v>
      </c>
      <c r="J38" s="1"/>
      <c r="K38" s="1">
        <v>217</v>
      </c>
      <c r="L38" s="1">
        <f t="shared" ref="L38:L69" si="11">E38-K38</f>
        <v>-35</v>
      </c>
      <c r="M38" s="1">
        <f t="shared" ref="M38:M69" si="12">E38-N38-O38</f>
        <v>182</v>
      </c>
      <c r="N38" s="1"/>
      <c r="O38" s="1">
        <v>0</v>
      </c>
      <c r="P38" s="1"/>
      <c r="Q38" s="1">
        <v>0</v>
      </c>
      <c r="R38" s="1">
        <f t="shared" ref="R38:R69" si="13">M38/5</f>
        <v>36.4</v>
      </c>
      <c r="S38" s="5">
        <f t="shared" ref="S38:S46" si="14">11*R38-Q38-P38-F38</f>
        <v>122.39999999999998</v>
      </c>
      <c r="T38" s="5"/>
      <c r="U38" s="1"/>
      <c r="V38" s="1">
        <f t="shared" ref="V38:V69" si="15">(F38+P38+Q38+S38)/R38</f>
        <v>11</v>
      </c>
      <c r="W38" s="1">
        <f t="shared" ref="W38:W69" si="16">(F38+P38+Q38)/R38</f>
        <v>7.6373626373626378</v>
      </c>
      <c r="X38" s="1">
        <v>37</v>
      </c>
      <c r="Y38" s="1">
        <v>42.2</v>
      </c>
      <c r="Z38" s="1">
        <v>45.4</v>
      </c>
      <c r="AA38" s="1">
        <v>38</v>
      </c>
      <c r="AB38" s="1">
        <v>38.6</v>
      </c>
      <c r="AC38" s="1">
        <v>35.6</v>
      </c>
      <c r="AD38" s="1">
        <v>52.8</v>
      </c>
      <c r="AE38" s="1">
        <v>61</v>
      </c>
      <c r="AF38" s="1">
        <v>50.4</v>
      </c>
      <c r="AG38" s="1">
        <v>60.6</v>
      </c>
      <c r="AH38" s="1"/>
      <c r="AI38" s="1">
        <f t="shared" ref="AI38:AI46" si="17">G38*S38</f>
        <v>42.839999999999989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83</v>
      </c>
      <c r="B39" s="1" t="s">
        <v>39</v>
      </c>
      <c r="C39" s="1">
        <v>58.12</v>
      </c>
      <c r="D39" s="1">
        <v>26.189</v>
      </c>
      <c r="E39" s="1">
        <v>25.094999999999999</v>
      </c>
      <c r="F39" s="1">
        <v>25.821000000000002</v>
      </c>
      <c r="G39" s="8">
        <v>1</v>
      </c>
      <c r="H39" s="1">
        <v>40</v>
      </c>
      <c r="I39" s="1" t="s">
        <v>40</v>
      </c>
      <c r="J39" s="1"/>
      <c r="K39" s="1">
        <v>33.299999999999997</v>
      </c>
      <c r="L39" s="1">
        <f t="shared" si="11"/>
        <v>-8.2049999999999983</v>
      </c>
      <c r="M39" s="1">
        <f t="shared" si="12"/>
        <v>25.094999999999999</v>
      </c>
      <c r="N39" s="1"/>
      <c r="O39" s="1">
        <v>0</v>
      </c>
      <c r="P39" s="1"/>
      <c r="Q39" s="1">
        <v>26.389399999999998</v>
      </c>
      <c r="R39" s="1">
        <f t="shared" si="13"/>
        <v>5.0190000000000001</v>
      </c>
      <c r="S39" s="5">
        <v>4</v>
      </c>
      <c r="T39" s="5"/>
      <c r="U39" s="1"/>
      <c r="V39" s="1">
        <f t="shared" si="15"/>
        <v>11.199521817095038</v>
      </c>
      <c r="W39" s="1">
        <f t="shared" si="16"/>
        <v>10.402550308826459</v>
      </c>
      <c r="X39" s="1">
        <v>5.9314</v>
      </c>
      <c r="Y39" s="1">
        <v>3.8675999999999999</v>
      </c>
      <c r="Z39" s="1">
        <v>4.6436000000000002</v>
      </c>
      <c r="AA39" s="1">
        <v>6.4024000000000001</v>
      </c>
      <c r="AB39" s="1">
        <v>5.5293999999999999</v>
      </c>
      <c r="AC39" s="1">
        <v>3.5186000000000002</v>
      </c>
      <c r="AD39" s="1">
        <v>3.3574000000000002</v>
      </c>
      <c r="AE39" s="1">
        <v>2.7722000000000002</v>
      </c>
      <c r="AF39" s="1">
        <v>4.7682000000000002</v>
      </c>
      <c r="AG39" s="1">
        <v>6.0663999999999998</v>
      </c>
      <c r="AH39" s="1"/>
      <c r="AI39" s="1">
        <f t="shared" si="17"/>
        <v>4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84</v>
      </c>
      <c r="B40" s="1" t="s">
        <v>44</v>
      </c>
      <c r="C40" s="1">
        <v>299</v>
      </c>
      <c r="D40" s="1">
        <v>214</v>
      </c>
      <c r="E40" s="1">
        <v>260</v>
      </c>
      <c r="F40" s="1">
        <v>105</v>
      </c>
      <c r="G40" s="8">
        <v>0.4</v>
      </c>
      <c r="H40" s="1">
        <v>40</v>
      </c>
      <c r="I40" s="1" t="s">
        <v>40</v>
      </c>
      <c r="J40" s="1"/>
      <c r="K40" s="1">
        <v>271</v>
      </c>
      <c r="L40" s="1">
        <f t="shared" si="11"/>
        <v>-11</v>
      </c>
      <c r="M40" s="1">
        <f t="shared" si="12"/>
        <v>167</v>
      </c>
      <c r="N40" s="1">
        <v>48</v>
      </c>
      <c r="O40" s="1">
        <v>45</v>
      </c>
      <c r="P40" s="1">
        <v>150</v>
      </c>
      <c r="Q40" s="1">
        <v>157.80000000000001</v>
      </c>
      <c r="R40" s="1">
        <f t="shared" si="13"/>
        <v>33.4</v>
      </c>
      <c r="S40" s="5"/>
      <c r="T40" s="5"/>
      <c r="U40" s="1"/>
      <c r="V40" s="1">
        <f t="shared" si="15"/>
        <v>12.35928143712575</v>
      </c>
      <c r="W40" s="1">
        <f t="shared" si="16"/>
        <v>12.35928143712575</v>
      </c>
      <c r="X40" s="1">
        <v>44.8</v>
      </c>
      <c r="Y40" s="1">
        <v>27.2</v>
      </c>
      <c r="Z40" s="1">
        <v>36.200000000000003</v>
      </c>
      <c r="AA40" s="1">
        <v>46.4</v>
      </c>
      <c r="AB40" s="1">
        <v>51</v>
      </c>
      <c r="AC40" s="1">
        <v>28.2</v>
      </c>
      <c r="AD40" s="1">
        <v>39.6</v>
      </c>
      <c r="AE40" s="1">
        <v>35.200000000000003</v>
      </c>
      <c r="AF40" s="1">
        <v>63.6</v>
      </c>
      <c r="AG40" s="1">
        <v>67</v>
      </c>
      <c r="AH40" s="1"/>
      <c r="AI40" s="1">
        <f t="shared" si="17"/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85</v>
      </c>
      <c r="B41" s="1" t="s">
        <v>44</v>
      </c>
      <c r="C41" s="1">
        <v>561</v>
      </c>
      <c r="D41" s="1">
        <v>280</v>
      </c>
      <c r="E41" s="1">
        <v>471</v>
      </c>
      <c r="F41" s="1">
        <v>210</v>
      </c>
      <c r="G41" s="8">
        <v>0.4</v>
      </c>
      <c r="H41" s="1">
        <v>45</v>
      </c>
      <c r="I41" s="1" t="s">
        <v>40</v>
      </c>
      <c r="J41" s="1"/>
      <c r="K41" s="1">
        <v>483</v>
      </c>
      <c r="L41" s="1">
        <f t="shared" si="11"/>
        <v>-12</v>
      </c>
      <c r="M41" s="1">
        <f t="shared" si="12"/>
        <v>355</v>
      </c>
      <c r="N41" s="1">
        <v>60</v>
      </c>
      <c r="O41" s="1">
        <v>56</v>
      </c>
      <c r="P41" s="1">
        <v>200</v>
      </c>
      <c r="Q41" s="1">
        <v>328.19999999999987</v>
      </c>
      <c r="R41" s="1">
        <f t="shared" si="13"/>
        <v>71</v>
      </c>
      <c r="S41" s="5">
        <f t="shared" si="14"/>
        <v>42.800000000000125</v>
      </c>
      <c r="T41" s="5"/>
      <c r="U41" s="1"/>
      <c r="V41" s="1">
        <f t="shared" si="15"/>
        <v>11</v>
      </c>
      <c r="W41" s="1">
        <f t="shared" si="16"/>
        <v>10.397183098591547</v>
      </c>
      <c r="X41" s="1">
        <v>84.8</v>
      </c>
      <c r="Y41" s="1">
        <v>56.6</v>
      </c>
      <c r="Z41" s="1">
        <v>68.599999999999994</v>
      </c>
      <c r="AA41" s="1">
        <v>81</v>
      </c>
      <c r="AB41" s="1">
        <v>82</v>
      </c>
      <c r="AC41" s="1">
        <v>59</v>
      </c>
      <c r="AD41" s="1">
        <v>75.599999999999994</v>
      </c>
      <c r="AE41" s="1">
        <v>69</v>
      </c>
      <c r="AF41" s="1">
        <v>87.4</v>
      </c>
      <c r="AG41" s="1">
        <v>81.8</v>
      </c>
      <c r="AH41" s="1" t="s">
        <v>45</v>
      </c>
      <c r="AI41" s="1">
        <f t="shared" si="17"/>
        <v>17.120000000000051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86</v>
      </c>
      <c r="B42" s="1" t="s">
        <v>39</v>
      </c>
      <c r="C42" s="1">
        <v>98.341999999999999</v>
      </c>
      <c r="D42" s="1">
        <v>174.17500000000001</v>
      </c>
      <c r="E42" s="1">
        <v>78.379000000000005</v>
      </c>
      <c r="F42" s="1">
        <v>83.147999999999996</v>
      </c>
      <c r="G42" s="8">
        <v>1</v>
      </c>
      <c r="H42" s="1">
        <v>40</v>
      </c>
      <c r="I42" s="1" t="s">
        <v>40</v>
      </c>
      <c r="J42" s="1"/>
      <c r="K42" s="1">
        <v>103.515</v>
      </c>
      <c r="L42" s="1">
        <f t="shared" si="11"/>
        <v>-25.135999999999996</v>
      </c>
      <c r="M42" s="1">
        <f t="shared" si="12"/>
        <v>78.379000000000005</v>
      </c>
      <c r="N42" s="1"/>
      <c r="O42" s="1">
        <v>0</v>
      </c>
      <c r="P42" s="1"/>
      <c r="Q42" s="1">
        <v>0</v>
      </c>
      <c r="R42" s="1">
        <f t="shared" si="13"/>
        <v>15.675800000000001</v>
      </c>
      <c r="S42" s="5">
        <f t="shared" si="14"/>
        <v>89.285800000000023</v>
      </c>
      <c r="T42" s="5"/>
      <c r="U42" s="1"/>
      <c r="V42" s="1">
        <f t="shared" si="15"/>
        <v>11</v>
      </c>
      <c r="W42" s="1">
        <f t="shared" si="16"/>
        <v>5.3042268975108122</v>
      </c>
      <c r="X42" s="1">
        <v>10.059200000000001</v>
      </c>
      <c r="Y42" s="1">
        <v>13.523400000000001</v>
      </c>
      <c r="Z42" s="1">
        <v>16.248799999999999</v>
      </c>
      <c r="AA42" s="1">
        <v>14.098599999999999</v>
      </c>
      <c r="AB42" s="1">
        <v>5.2694000000000001</v>
      </c>
      <c r="AC42" s="1">
        <v>12.832000000000001</v>
      </c>
      <c r="AD42" s="1">
        <v>12.325799999999999</v>
      </c>
      <c r="AE42" s="1">
        <v>14.412599999999999</v>
      </c>
      <c r="AF42" s="1">
        <v>18.9312</v>
      </c>
      <c r="AG42" s="1">
        <v>18.504200000000001</v>
      </c>
      <c r="AH42" s="1"/>
      <c r="AI42" s="1">
        <f t="shared" si="17"/>
        <v>89.285800000000023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87</v>
      </c>
      <c r="B43" s="1" t="s">
        <v>44</v>
      </c>
      <c r="C43" s="1">
        <v>394</v>
      </c>
      <c r="D43" s="1">
        <v>881</v>
      </c>
      <c r="E43" s="1">
        <v>328</v>
      </c>
      <c r="F43" s="1">
        <v>570</v>
      </c>
      <c r="G43" s="8">
        <v>0.35</v>
      </c>
      <c r="H43" s="1">
        <v>40</v>
      </c>
      <c r="I43" s="1" t="s">
        <v>40</v>
      </c>
      <c r="J43" s="1"/>
      <c r="K43" s="1">
        <v>365</v>
      </c>
      <c r="L43" s="1">
        <f t="shared" si="11"/>
        <v>-37</v>
      </c>
      <c r="M43" s="1">
        <f t="shared" si="12"/>
        <v>328</v>
      </c>
      <c r="N43" s="1"/>
      <c r="O43" s="1">
        <v>0</v>
      </c>
      <c r="P43" s="1"/>
      <c r="Q43" s="1">
        <v>109.8</v>
      </c>
      <c r="R43" s="1">
        <f t="shared" si="13"/>
        <v>65.599999999999994</v>
      </c>
      <c r="S43" s="5">
        <f t="shared" si="14"/>
        <v>41.799999999999955</v>
      </c>
      <c r="T43" s="5"/>
      <c r="U43" s="1"/>
      <c r="V43" s="1">
        <f t="shared" si="15"/>
        <v>11</v>
      </c>
      <c r="W43" s="1">
        <f t="shared" si="16"/>
        <v>10.362804878048781</v>
      </c>
      <c r="X43" s="1">
        <v>82.8</v>
      </c>
      <c r="Y43" s="1">
        <v>83.2</v>
      </c>
      <c r="Z43" s="1">
        <v>72</v>
      </c>
      <c r="AA43" s="1">
        <v>72.8</v>
      </c>
      <c r="AB43" s="1">
        <v>55.6</v>
      </c>
      <c r="AC43" s="1">
        <v>49</v>
      </c>
      <c r="AD43" s="1">
        <v>79.8</v>
      </c>
      <c r="AE43" s="1">
        <v>81.8</v>
      </c>
      <c r="AF43" s="1">
        <v>63.8</v>
      </c>
      <c r="AG43" s="1">
        <v>66.2</v>
      </c>
      <c r="AH43" s="1" t="s">
        <v>45</v>
      </c>
      <c r="AI43" s="1">
        <f t="shared" si="17"/>
        <v>14.629999999999983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88</v>
      </c>
      <c r="B44" s="1" t="s">
        <v>44</v>
      </c>
      <c r="C44" s="1">
        <v>471</v>
      </c>
      <c r="D44" s="1">
        <v>568</v>
      </c>
      <c r="E44" s="1">
        <v>364</v>
      </c>
      <c r="F44" s="1">
        <v>369</v>
      </c>
      <c r="G44" s="8">
        <v>0.4</v>
      </c>
      <c r="H44" s="1">
        <v>40</v>
      </c>
      <c r="I44" s="1" t="s">
        <v>40</v>
      </c>
      <c r="J44" s="1"/>
      <c r="K44" s="1">
        <v>367</v>
      </c>
      <c r="L44" s="1">
        <f t="shared" si="11"/>
        <v>-3</v>
      </c>
      <c r="M44" s="1">
        <f t="shared" si="12"/>
        <v>364</v>
      </c>
      <c r="N44" s="1"/>
      <c r="O44" s="1">
        <v>0</v>
      </c>
      <c r="P44" s="1"/>
      <c r="Q44" s="1">
        <v>117.2</v>
      </c>
      <c r="R44" s="1">
        <f t="shared" si="13"/>
        <v>72.8</v>
      </c>
      <c r="S44" s="5">
        <f t="shared" si="14"/>
        <v>314.59999999999991</v>
      </c>
      <c r="T44" s="5"/>
      <c r="U44" s="1"/>
      <c r="V44" s="1">
        <f t="shared" si="15"/>
        <v>11</v>
      </c>
      <c r="W44" s="1">
        <f t="shared" si="16"/>
        <v>6.6785714285714288</v>
      </c>
      <c r="X44" s="1">
        <v>66</v>
      </c>
      <c r="Y44" s="1">
        <v>68.599999999999994</v>
      </c>
      <c r="Z44" s="1">
        <v>74.599999999999994</v>
      </c>
      <c r="AA44" s="1">
        <v>70.8</v>
      </c>
      <c r="AB44" s="1">
        <v>58</v>
      </c>
      <c r="AC44" s="1">
        <v>53</v>
      </c>
      <c r="AD44" s="1">
        <v>62.2</v>
      </c>
      <c r="AE44" s="1">
        <v>63.6</v>
      </c>
      <c r="AF44" s="1">
        <v>74</v>
      </c>
      <c r="AG44" s="1">
        <v>72.400000000000006</v>
      </c>
      <c r="AH44" s="1" t="s">
        <v>45</v>
      </c>
      <c r="AI44" s="1">
        <f t="shared" si="17"/>
        <v>125.83999999999997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89</v>
      </c>
      <c r="B45" s="1" t="s">
        <v>39</v>
      </c>
      <c r="C45" s="1">
        <v>156.35499999999999</v>
      </c>
      <c r="D45" s="1">
        <v>212.90199999999999</v>
      </c>
      <c r="E45" s="1">
        <v>169.30500000000001</v>
      </c>
      <c r="F45" s="1">
        <v>51.469000000000001</v>
      </c>
      <c r="G45" s="8">
        <v>1</v>
      </c>
      <c r="H45" s="1">
        <v>50</v>
      </c>
      <c r="I45" s="1" t="s">
        <v>40</v>
      </c>
      <c r="J45" s="1"/>
      <c r="K45" s="1">
        <v>246.083</v>
      </c>
      <c r="L45" s="1">
        <f t="shared" si="11"/>
        <v>-76.777999999999992</v>
      </c>
      <c r="M45" s="1">
        <f t="shared" si="12"/>
        <v>169.30500000000001</v>
      </c>
      <c r="N45" s="1"/>
      <c r="O45" s="1">
        <v>0</v>
      </c>
      <c r="P45" s="1">
        <v>100</v>
      </c>
      <c r="Q45" s="1">
        <v>129.74119999999999</v>
      </c>
      <c r="R45" s="1">
        <f t="shared" si="13"/>
        <v>33.861000000000004</v>
      </c>
      <c r="S45" s="5">
        <f t="shared" si="14"/>
        <v>91.260800000000074</v>
      </c>
      <c r="T45" s="5"/>
      <c r="U45" s="1"/>
      <c r="V45" s="1">
        <f t="shared" si="15"/>
        <v>11</v>
      </c>
      <c r="W45" s="1">
        <f t="shared" si="16"/>
        <v>8.3048403768347043</v>
      </c>
      <c r="X45" s="1">
        <v>34.6</v>
      </c>
      <c r="Y45" s="1">
        <v>19.715399999999999</v>
      </c>
      <c r="Z45" s="1">
        <v>22.6966</v>
      </c>
      <c r="AA45" s="1">
        <v>24.334399999999999</v>
      </c>
      <c r="AB45" s="1">
        <v>28.5488</v>
      </c>
      <c r="AC45" s="1">
        <v>24.050799999999999</v>
      </c>
      <c r="AD45" s="1">
        <v>25.014199999999999</v>
      </c>
      <c r="AE45" s="1">
        <v>26.340599999999998</v>
      </c>
      <c r="AF45" s="1">
        <v>24.175599999999999</v>
      </c>
      <c r="AG45" s="1">
        <v>28.5124</v>
      </c>
      <c r="AH45" s="1"/>
      <c r="AI45" s="1">
        <f t="shared" si="17"/>
        <v>91.260800000000074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90</v>
      </c>
      <c r="B46" s="1" t="s">
        <v>39</v>
      </c>
      <c r="C46" s="1">
        <v>964.3</v>
      </c>
      <c r="D46" s="1">
        <v>1957.521</v>
      </c>
      <c r="E46" s="1">
        <v>806.65300000000002</v>
      </c>
      <c r="F46" s="1">
        <v>1352.9359999999999</v>
      </c>
      <c r="G46" s="8">
        <v>1</v>
      </c>
      <c r="H46" s="1">
        <v>50</v>
      </c>
      <c r="I46" s="1" t="s">
        <v>40</v>
      </c>
      <c r="J46" s="1"/>
      <c r="K46" s="1">
        <v>1034.143</v>
      </c>
      <c r="L46" s="1">
        <f t="shared" si="11"/>
        <v>-227.49</v>
      </c>
      <c r="M46" s="1">
        <f t="shared" si="12"/>
        <v>795.78399999999999</v>
      </c>
      <c r="N46" s="1">
        <v>10.869</v>
      </c>
      <c r="O46" s="1">
        <v>0</v>
      </c>
      <c r="P46" s="1"/>
      <c r="Q46" s="1">
        <v>0</v>
      </c>
      <c r="R46" s="1">
        <f t="shared" si="13"/>
        <v>159.1568</v>
      </c>
      <c r="S46" s="5">
        <f t="shared" si="14"/>
        <v>397.78880000000004</v>
      </c>
      <c r="T46" s="5"/>
      <c r="U46" s="1"/>
      <c r="V46" s="1">
        <f t="shared" si="15"/>
        <v>11</v>
      </c>
      <c r="W46" s="1">
        <f t="shared" si="16"/>
        <v>8.5006484171584233</v>
      </c>
      <c r="X46" s="1">
        <v>165.74539999999999</v>
      </c>
      <c r="Y46" s="1">
        <v>183.6978</v>
      </c>
      <c r="Z46" s="1">
        <v>180.4128</v>
      </c>
      <c r="AA46" s="1">
        <v>162.38640000000001</v>
      </c>
      <c r="AB46" s="1">
        <v>140.46619999999999</v>
      </c>
      <c r="AC46" s="1">
        <v>130.81299999999999</v>
      </c>
      <c r="AD46" s="1">
        <v>137.89279999999999</v>
      </c>
      <c r="AE46" s="1">
        <v>146.9348</v>
      </c>
      <c r="AF46" s="1">
        <v>129.57380000000001</v>
      </c>
      <c r="AG46" s="1">
        <v>131.79939999999999</v>
      </c>
      <c r="AH46" s="1"/>
      <c r="AI46" s="1">
        <f t="shared" si="17"/>
        <v>397.78880000000004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4" t="s">
        <v>91</v>
      </c>
      <c r="B47" s="14" t="s">
        <v>39</v>
      </c>
      <c r="C47" s="14"/>
      <c r="D47" s="14"/>
      <c r="E47" s="14"/>
      <c r="F47" s="14"/>
      <c r="G47" s="15">
        <v>0</v>
      </c>
      <c r="H47" s="14">
        <v>40</v>
      </c>
      <c r="I47" s="14" t="s">
        <v>40</v>
      </c>
      <c r="J47" s="14"/>
      <c r="K47" s="14"/>
      <c r="L47" s="14">
        <f t="shared" si="11"/>
        <v>0</v>
      </c>
      <c r="M47" s="14">
        <f t="shared" si="12"/>
        <v>0</v>
      </c>
      <c r="N47" s="14"/>
      <c r="O47" s="14">
        <v>0</v>
      </c>
      <c r="P47" s="14"/>
      <c r="Q47" s="14">
        <v>0</v>
      </c>
      <c r="R47" s="14">
        <f t="shared" si="13"/>
        <v>0</v>
      </c>
      <c r="S47" s="16"/>
      <c r="T47" s="16"/>
      <c r="U47" s="14"/>
      <c r="V47" s="14" t="e">
        <f t="shared" si="15"/>
        <v>#DIV/0!</v>
      </c>
      <c r="W47" s="14" t="e">
        <f t="shared" si="16"/>
        <v>#DIV/0!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 t="s">
        <v>58</v>
      </c>
      <c r="AI47" s="14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92</v>
      </c>
      <c r="B48" s="1" t="s">
        <v>44</v>
      </c>
      <c r="C48" s="1">
        <v>378.59899999999999</v>
      </c>
      <c r="D48" s="1">
        <v>182</v>
      </c>
      <c r="E48" s="1">
        <v>152</v>
      </c>
      <c r="F48" s="1">
        <v>218</v>
      </c>
      <c r="G48" s="8">
        <v>0.45</v>
      </c>
      <c r="H48" s="1">
        <v>50</v>
      </c>
      <c r="I48" s="1" t="s">
        <v>40</v>
      </c>
      <c r="J48" s="1"/>
      <c r="K48" s="1">
        <v>163</v>
      </c>
      <c r="L48" s="1">
        <f t="shared" si="11"/>
        <v>-11</v>
      </c>
      <c r="M48" s="1">
        <f t="shared" si="12"/>
        <v>152</v>
      </c>
      <c r="N48" s="1"/>
      <c r="O48" s="1">
        <v>0</v>
      </c>
      <c r="P48" s="1"/>
      <c r="Q48" s="1">
        <v>94.966459999999984</v>
      </c>
      <c r="R48" s="1">
        <f t="shared" si="13"/>
        <v>30.4</v>
      </c>
      <c r="S48" s="5">
        <f>11*R48-Q48-P48-F48</f>
        <v>21.433539999999994</v>
      </c>
      <c r="T48" s="5"/>
      <c r="U48" s="1"/>
      <c r="V48" s="1">
        <f t="shared" si="15"/>
        <v>11</v>
      </c>
      <c r="W48" s="1">
        <f t="shared" si="16"/>
        <v>10.294949342105262</v>
      </c>
      <c r="X48" s="1">
        <v>32.680199999999999</v>
      </c>
      <c r="Y48" s="1">
        <v>31.880199999999999</v>
      </c>
      <c r="Z48" s="1">
        <v>40.200000000000003</v>
      </c>
      <c r="AA48" s="1">
        <v>46.8</v>
      </c>
      <c r="AB48" s="1">
        <v>35.4</v>
      </c>
      <c r="AC48" s="1">
        <v>31</v>
      </c>
      <c r="AD48" s="1">
        <v>31.6</v>
      </c>
      <c r="AE48" s="1">
        <v>31.6</v>
      </c>
      <c r="AF48" s="1">
        <v>33.527000000000001</v>
      </c>
      <c r="AG48" s="1">
        <v>34.326999999999998</v>
      </c>
      <c r="AH48" s="1" t="s">
        <v>45</v>
      </c>
      <c r="AI48" s="1">
        <f>G48*S48</f>
        <v>9.6450929999999975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4" t="s">
        <v>93</v>
      </c>
      <c r="B49" s="14" t="s">
        <v>39</v>
      </c>
      <c r="C49" s="14"/>
      <c r="D49" s="14"/>
      <c r="E49" s="14"/>
      <c r="F49" s="14"/>
      <c r="G49" s="15">
        <v>0</v>
      </c>
      <c r="H49" s="14">
        <v>40</v>
      </c>
      <c r="I49" s="14" t="s">
        <v>40</v>
      </c>
      <c r="J49" s="14"/>
      <c r="K49" s="14"/>
      <c r="L49" s="14">
        <f t="shared" si="11"/>
        <v>0</v>
      </c>
      <c r="M49" s="14">
        <f t="shared" si="12"/>
        <v>0</v>
      </c>
      <c r="N49" s="14"/>
      <c r="O49" s="14">
        <v>0</v>
      </c>
      <c r="P49" s="14"/>
      <c r="Q49" s="14">
        <v>0</v>
      </c>
      <c r="R49" s="14">
        <f t="shared" si="13"/>
        <v>0</v>
      </c>
      <c r="S49" s="16"/>
      <c r="T49" s="16"/>
      <c r="U49" s="14"/>
      <c r="V49" s="14" t="e">
        <f t="shared" si="15"/>
        <v>#DIV/0!</v>
      </c>
      <c r="W49" s="14" t="e">
        <f t="shared" si="16"/>
        <v>#DIV/0!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 t="s">
        <v>81</v>
      </c>
      <c r="AI49" s="14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94</v>
      </c>
      <c r="B50" s="1" t="s">
        <v>44</v>
      </c>
      <c r="C50" s="1">
        <v>87</v>
      </c>
      <c r="D50" s="1">
        <v>54</v>
      </c>
      <c r="E50" s="1">
        <v>38</v>
      </c>
      <c r="F50" s="1">
        <v>64</v>
      </c>
      <c r="G50" s="8">
        <v>0.4</v>
      </c>
      <c r="H50" s="1">
        <v>40</v>
      </c>
      <c r="I50" s="1" t="s">
        <v>40</v>
      </c>
      <c r="J50" s="1"/>
      <c r="K50" s="1">
        <v>51</v>
      </c>
      <c r="L50" s="1">
        <f t="shared" si="11"/>
        <v>-13</v>
      </c>
      <c r="M50" s="1">
        <f t="shared" si="12"/>
        <v>38</v>
      </c>
      <c r="N50" s="1"/>
      <c r="O50" s="1">
        <v>0</v>
      </c>
      <c r="P50" s="1"/>
      <c r="Q50" s="1">
        <v>12.19999999999999</v>
      </c>
      <c r="R50" s="1">
        <f t="shared" si="13"/>
        <v>7.6</v>
      </c>
      <c r="S50" s="5">
        <f t="shared" ref="S50:S54" si="18">11*R50-Q50-P50-F50</f>
        <v>7.4000000000000057</v>
      </c>
      <c r="T50" s="5"/>
      <c r="U50" s="1"/>
      <c r="V50" s="1">
        <f t="shared" si="15"/>
        <v>11</v>
      </c>
      <c r="W50" s="1">
        <f t="shared" si="16"/>
        <v>10.026315789473683</v>
      </c>
      <c r="X50" s="1">
        <v>8.1999999999999993</v>
      </c>
      <c r="Y50" s="1">
        <v>5.2</v>
      </c>
      <c r="Z50" s="1">
        <v>10.6</v>
      </c>
      <c r="AA50" s="1">
        <v>11.8</v>
      </c>
      <c r="AB50" s="1">
        <v>6.8</v>
      </c>
      <c r="AC50" s="1">
        <v>7</v>
      </c>
      <c r="AD50" s="1">
        <v>10.199999999999999</v>
      </c>
      <c r="AE50" s="1">
        <v>9.8000000000000007</v>
      </c>
      <c r="AF50" s="1">
        <v>6.8</v>
      </c>
      <c r="AG50" s="1">
        <v>6.8</v>
      </c>
      <c r="AH50" s="1"/>
      <c r="AI50" s="1">
        <f>G50*S50</f>
        <v>2.9600000000000026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95</v>
      </c>
      <c r="B51" s="1" t="s">
        <v>44</v>
      </c>
      <c r="C51" s="1">
        <v>82</v>
      </c>
      <c r="D51" s="1">
        <v>48</v>
      </c>
      <c r="E51" s="1">
        <v>56</v>
      </c>
      <c r="F51" s="1">
        <v>43</v>
      </c>
      <c r="G51" s="8">
        <v>0.4</v>
      </c>
      <c r="H51" s="1">
        <v>40</v>
      </c>
      <c r="I51" s="1" t="s">
        <v>40</v>
      </c>
      <c r="J51" s="1"/>
      <c r="K51" s="1">
        <v>57</v>
      </c>
      <c r="L51" s="1">
        <f t="shared" si="11"/>
        <v>-1</v>
      </c>
      <c r="M51" s="1">
        <f t="shared" si="12"/>
        <v>56</v>
      </c>
      <c r="N51" s="1"/>
      <c r="O51" s="1">
        <v>0</v>
      </c>
      <c r="P51" s="1"/>
      <c r="Q51" s="1">
        <v>50.199999999999989</v>
      </c>
      <c r="R51" s="1">
        <f t="shared" si="13"/>
        <v>11.2</v>
      </c>
      <c r="S51" s="5">
        <f t="shared" si="18"/>
        <v>30</v>
      </c>
      <c r="T51" s="5"/>
      <c r="U51" s="1"/>
      <c r="V51" s="1">
        <f t="shared" si="15"/>
        <v>11</v>
      </c>
      <c r="W51" s="1">
        <f t="shared" si="16"/>
        <v>8.3214285714285712</v>
      </c>
      <c r="X51" s="1">
        <v>10.199999999999999</v>
      </c>
      <c r="Y51" s="1">
        <v>4.8</v>
      </c>
      <c r="Z51" s="1">
        <v>9.6</v>
      </c>
      <c r="AA51" s="1">
        <v>11.8</v>
      </c>
      <c r="AB51" s="1">
        <v>5.8</v>
      </c>
      <c r="AC51" s="1">
        <v>5.4</v>
      </c>
      <c r="AD51" s="1">
        <v>8.4</v>
      </c>
      <c r="AE51" s="1">
        <v>8.4</v>
      </c>
      <c r="AF51" s="1">
        <v>6.6</v>
      </c>
      <c r="AG51" s="1">
        <v>6.6</v>
      </c>
      <c r="AH51" s="1" t="s">
        <v>96</v>
      </c>
      <c r="AI51" s="1">
        <f>G51*S51</f>
        <v>12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97</v>
      </c>
      <c r="B52" s="1" t="s">
        <v>39</v>
      </c>
      <c r="C52" s="1">
        <v>145.31800000000001</v>
      </c>
      <c r="D52" s="1">
        <v>615.40700000000004</v>
      </c>
      <c r="E52" s="1">
        <v>189.684</v>
      </c>
      <c r="F52" s="1">
        <v>486.22399999999999</v>
      </c>
      <c r="G52" s="8">
        <v>1</v>
      </c>
      <c r="H52" s="1">
        <v>50</v>
      </c>
      <c r="I52" s="1" t="s">
        <v>40</v>
      </c>
      <c r="J52" s="1"/>
      <c r="K52" s="1">
        <v>273.44</v>
      </c>
      <c r="L52" s="1">
        <f t="shared" si="11"/>
        <v>-83.756</v>
      </c>
      <c r="M52" s="1">
        <f t="shared" si="12"/>
        <v>178.934</v>
      </c>
      <c r="N52" s="1">
        <v>10.75</v>
      </c>
      <c r="O52" s="1">
        <v>0</v>
      </c>
      <c r="P52" s="1"/>
      <c r="Q52" s="1">
        <v>0</v>
      </c>
      <c r="R52" s="1">
        <f t="shared" si="13"/>
        <v>35.786799999999999</v>
      </c>
      <c r="S52" s="5"/>
      <c r="T52" s="5"/>
      <c r="U52" s="1"/>
      <c r="V52" s="1">
        <f t="shared" si="15"/>
        <v>13.586685593570813</v>
      </c>
      <c r="W52" s="1">
        <f t="shared" si="16"/>
        <v>13.586685593570813</v>
      </c>
      <c r="X52" s="1">
        <v>44.694000000000003</v>
      </c>
      <c r="Y52" s="1">
        <v>54.454600000000013</v>
      </c>
      <c r="Z52" s="1">
        <v>44.6708</v>
      </c>
      <c r="AA52" s="1">
        <v>34.922400000000003</v>
      </c>
      <c r="AB52" s="1">
        <v>40.604799999999997</v>
      </c>
      <c r="AC52" s="1">
        <v>35.311599999999999</v>
      </c>
      <c r="AD52" s="1">
        <v>34.099200000000003</v>
      </c>
      <c r="AE52" s="1">
        <v>38.079799999999999</v>
      </c>
      <c r="AF52" s="1">
        <v>39.197800000000001</v>
      </c>
      <c r="AG52" s="1">
        <v>31.529</v>
      </c>
      <c r="AH52" s="1"/>
      <c r="AI52" s="1">
        <f>G52*S52</f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98</v>
      </c>
      <c r="B53" s="1" t="s">
        <v>39</v>
      </c>
      <c r="C53" s="1">
        <v>803.86199999999997</v>
      </c>
      <c r="D53" s="1">
        <v>1555.019</v>
      </c>
      <c r="E53" s="1">
        <v>771.41</v>
      </c>
      <c r="F53" s="1">
        <v>840.26499999999999</v>
      </c>
      <c r="G53" s="8">
        <v>1</v>
      </c>
      <c r="H53" s="1">
        <v>50</v>
      </c>
      <c r="I53" s="1" t="s">
        <v>40</v>
      </c>
      <c r="J53" s="1"/>
      <c r="K53" s="1">
        <v>1020.002</v>
      </c>
      <c r="L53" s="1">
        <f t="shared" si="11"/>
        <v>-248.59199999999998</v>
      </c>
      <c r="M53" s="1">
        <f t="shared" si="12"/>
        <v>760.53</v>
      </c>
      <c r="N53" s="1">
        <v>10.88</v>
      </c>
      <c r="O53" s="1">
        <v>0</v>
      </c>
      <c r="P53" s="1"/>
      <c r="Q53" s="1">
        <v>316.57745200000011</v>
      </c>
      <c r="R53" s="1">
        <f t="shared" si="13"/>
        <v>152.10599999999999</v>
      </c>
      <c r="S53" s="5">
        <f t="shared" si="18"/>
        <v>516.32354799999973</v>
      </c>
      <c r="T53" s="5"/>
      <c r="U53" s="1"/>
      <c r="V53" s="1">
        <f t="shared" si="15"/>
        <v>10.999999999999998</v>
      </c>
      <c r="W53" s="1">
        <f t="shared" si="16"/>
        <v>7.6055017685035446</v>
      </c>
      <c r="X53" s="1">
        <v>144.9606</v>
      </c>
      <c r="Y53" s="1">
        <v>137.3058</v>
      </c>
      <c r="Z53" s="1">
        <v>138.27180000000001</v>
      </c>
      <c r="AA53" s="1">
        <v>137.29599999999999</v>
      </c>
      <c r="AB53" s="1">
        <v>134.53819999999999</v>
      </c>
      <c r="AC53" s="1">
        <v>133.69980000000001</v>
      </c>
      <c r="AD53" s="1">
        <v>130.8134</v>
      </c>
      <c r="AE53" s="1">
        <v>130.76419999999999</v>
      </c>
      <c r="AF53" s="1">
        <v>113.62179999999999</v>
      </c>
      <c r="AG53" s="1">
        <v>115.8922</v>
      </c>
      <c r="AH53" s="1"/>
      <c r="AI53" s="1">
        <f>G53*S53</f>
        <v>516.32354799999973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99</v>
      </c>
      <c r="B54" s="1" t="s">
        <v>39</v>
      </c>
      <c r="C54" s="1">
        <v>144.328</v>
      </c>
      <c r="D54" s="1">
        <v>187.49700000000001</v>
      </c>
      <c r="E54" s="1">
        <v>55.475999999999999</v>
      </c>
      <c r="F54" s="1">
        <v>226.83199999999999</v>
      </c>
      <c r="G54" s="8">
        <v>1</v>
      </c>
      <c r="H54" s="1">
        <v>50</v>
      </c>
      <c r="I54" s="1" t="s">
        <v>40</v>
      </c>
      <c r="J54" s="1"/>
      <c r="K54" s="1">
        <v>86.968999999999994</v>
      </c>
      <c r="L54" s="1">
        <f t="shared" si="11"/>
        <v>-31.492999999999995</v>
      </c>
      <c r="M54" s="1">
        <f t="shared" si="12"/>
        <v>55.475999999999999</v>
      </c>
      <c r="N54" s="1"/>
      <c r="O54" s="1">
        <v>0</v>
      </c>
      <c r="P54" s="1"/>
      <c r="Q54" s="1">
        <v>0</v>
      </c>
      <c r="R54" s="1">
        <f t="shared" si="13"/>
        <v>11.0952</v>
      </c>
      <c r="S54" s="5"/>
      <c r="T54" s="5"/>
      <c r="U54" s="1"/>
      <c r="V54" s="1">
        <f t="shared" si="15"/>
        <v>20.444156031437018</v>
      </c>
      <c r="W54" s="1">
        <f t="shared" si="16"/>
        <v>20.444156031437018</v>
      </c>
      <c r="X54" s="1">
        <v>17.181999999999999</v>
      </c>
      <c r="Y54" s="1">
        <v>25.186399999999999</v>
      </c>
      <c r="Z54" s="1">
        <v>4.3163999999999998</v>
      </c>
      <c r="AA54" s="1">
        <v>5.9676</v>
      </c>
      <c r="AB54" s="1">
        <v>25.695</v>
      </c>
      <c r="AC54" s="1">
        <v>16.787600000000001</v>
      </c>
      <c r="AD54" s="1">
        <v>15.473599999999999</v>
      </c>
      <c r="AE54" s="1">
        <v>14.378399999999999</v>
      </c>
      <c r="AF54" s="1">
        <v>15.4872</v>
      </c>
      <c r="AG54" s="1">
        <v>24.941600000000001</v>
      </c>
      <c r="AH54" s="20" t="s">
        <v>155</v>
      </c>
      <c r="AI54" s="1">
        <f>G54*S54</f>
        <v>0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1" t="s">
        <v>100</v>
      </c>
      <c r="B55" s="11" t="s">
        <v>44</v>
      </c>
      <c r="C55" s="11">
        <v>12</v>
      </c>
      <c r="D55" s="11"/>
      <c r="E55" s="11"/>
      <c r="F55" s="11"/>
      <c r="G55" s="12">
        <v>0</v>
      </c>
      <c r="H55" s="11" t="e">
        <v>#N/A</v>
      </c>
      <c r="I55" s="11" t="s">
        <v>61</v>
      </c>
      <c r="J55" s="11"/>
      <c r="K55" s="11"/>
      <c r="L55" s="11">
        <f t="shared" si="11"/>
        <v>0</v>
      </c>
      <c r="M55" s="11">
        <f t="shared" si="12"/>
        <v>0</v>
      </c>
      <c r="N55" s="11"/>
      <c r="O55" s="11">
        <v>0</v>
      </c>
      <c r="P55" s="11"/>
      <c r="Q55" s="11">
        <v>0</v>
      </c>
      <c r="R55" s="11">
        <f t="shared" si="13"/>
        <v>0</v>
      </c>
      <c r="S55" s="13"/>
      <c r="T55" s="13"/>
      <c r="U55" s="11"/>
      <c r="V55" s="11" t="e">
        <f t="shared" si="15"/>
        <v>#DIV/0!</v>
      </c>
      <c r="W55" s="11" t="e">
        <f t="shared" si="16"/>
        <v>#DIV/0!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 t="s">
        <v>101</v>
      </c>
      <c r="AI55" s="1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102</v>
      </c>
      <c r="B56" s="1" t="s">
        <v>44</v>
      </c>
      <c r="C56" s="1">
        <v>179</v>
      </c>
      <c r="D56" s="1">
        <v>366</v>
      </c>
      <c r="E56" s="1">
        <v>91</v>
      </c>
      <c r="F56" s="1">
        <v>349</v>
      </c>
      <c r="G56" s="8">
        <v>0.4</v>
      </c>
      <c r="H56" s="1">
        <v>50</v>
      </c>
      <c r="I56" s="1" t="s">
        <v>40</v>
      </c>
      <c r="J56" s="1"/>
      <c r="K56" s="1">
        <v>91</v>
      </c>
      <c r="L56" s="1">
        <f t="shared" si="11"/>
        <v>0</v>
      </c>
      <c r="M56" s="1">
        <f t="shared" si="12"/>
        <v>91</v>
      </c>
      <c r="N56" s="1"/>
      <c r="O56" s="1">
        <v>0</v>
      </c>
      <c r="P56" s="1"/>
      <c r="Q56" s="1">
        <v>0</v>
      </c>
      <c r="R56" s="1">
        <f t="shared" si="13"/>
        <v>18.2</v>
      </c>
      <c r="S56" s="5"/>
      <c r="T56" s="5"/>
      <c r="U56" s="1"/>
      <c r="V56" s="1">
        <f t="shared" si="15"/>
        <v>19.175824175824175</v>
      </c>
      <c r="W56" s="1">
        <f t="shared" si="16"/>
        <v>19.175824175824175</v>
      </c>
      <c r="X56" s="1">
        <v>32.799999999999997</v>
      </c>
      <c r="Y56" s="1">
        <v>38</v>
      </c>
      <c r="Z56" s="1">
        <v>16.600000000000001</v>
      </c>
      <c r="AA56" s="1">
        <v>25</v>
      </c>
      <c r="AB56" s="1">
        <v>34.6</v>
      </c>
      <c r="AC56" s="1">
        <v>34</v>
      </c>
      <c r="AD56" s="1">
        <v>20</v>
      </c>
      <c r="AE56" s="1">
        <v>21.6</v>
      </c>
      <c r="AF56" s="1">
        <v>30.762</v>
      </c>
      <c r="AG56" s="1">
        <v>28.762</v>
      </c>
      <c r="AH56" s="1"/>
      <c r="AI56" s="1">
        <f t="shared" ref="AI56:AI62" si="19">G56*S56</f>
        <v>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103</v>
      </c>
      <c r="B57" s="1" t="s">
        <v>44</v>
      </c>
      <c r="C57" s="1">
        <v>747</v>
      </c>
      <c r="D57" s="1">
        <v>2881</v>
      </c>
      <c r="E57" s="1">
        <v>774</v>
      </c>
      <c r="F57" s="1">
        <v>1700</v>
      </c>
      <c r="G57" s="8">
        <v>0.4</v>
      </c>
      <c r="H57" s="1">
        <v>40</v>
      </c>
      <c r="I57" s="1" t="s">
        <v>40</v>
      </c>
      <c r="J57" s="1"/>
      <c r="K57" s="1">
        <v>933</v>
      </c>
      <c r="L57" s="1">
        <f t="shared" si="11"/>
        <v>-159</v>
      </c>
      <c r="M57" s="1">
        <f t="shared" si="12"/>
        <v>774</v>
      </c>
      <c r="N57" s="1"/>
      <c r="O57" s="1">
        <v>0</v>
      </c>
      <c r="P57" s="1"/>
      <c r="Q57" s="1">
        <v>0</v>
      </c>
      <c r="R57" s="1">
        <f t="shared" si="13"/>
        <v>154.80000000000001</v>
      </c>
      <c r="S57" s="5"/>
      <c r="T57" s="5"/>
      <c r="U57" s="1"/>
      <c r="V57" s="1">
        <f t="shared" si="15"/>
        <v>10.981912144702841</v>
      </c>
      <c r="W57" s="1">
        <f t="shared" si="16"/>
        <v>10.981912144702841</v>
      </c>
      <c r="X57" s="1">
        <v>193</v>
      </c>
      <c r="Y57" s="1">
        <v>222.4</v>
      </c>
      <c r="Z57" s="1">
        <v>177.8</v>
      </c>
      <c r="AA57" s="1">
        <v>161</v>
      </c>
      <c r="AB57" s="1">
        <v>174.6</v>
      </c>
      <c r="AC57" s="1">
        <v>159.80000000000001</v>
      </c>
      <c r="AD57" s="1">
        <v>184.2</v>
      </c>
      <c r="AE57" s="1">
        <v>179.8</v>
      </c>
      <c r="AF57" s="1">
        <v>167.8</v>
      </c>
      <c r="AG57" s="1">
        <v>168.2</v>
      </c>
      <c r="AH57" s="1"/>
      <c r="AI57" s="1">
        <f t="shared" si="19"/>
        <v>0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104</v>
      </c>
      <c r="B58" s="1" t="s">
        <v>44</v>
      </c>
      <c r="C58" s="1">
        <v>715</v>
      </c>
      <c r="D58" s="1">
        <v>1552</v>
      </c>
      <c r="E58" s="1">
        <v>630</v>
      </c>
      <c r="F58" s="1">
        <v>911</v>
      </c>
      <c r="G58" s="8">
        <v>0.4</v>
      </c>
      <c r="H58" s="1">
        <v>40</v>
      </c>
      <c r="I58" s="1" t="s">
        <v>40</v>
      </c>
      <c r="J58" s="1"/>
      <c r="K58" s="1">
        <v>741</v>
      </c>
      <c r="L58" s="1">
        <f t="shared" si="11"/>
        <v>-111</v>
      </c>
      <c r="M58" s="1">
        <f t="shared" si="12"/>
        <v>630</v>
      </c>
      <c r="N58" s="1"/>
      <c r="O58" s="1">
        <v>0</v>
      </c>
      <c r="P58" s="1"/>
      <c r="Q58" s="1">
        <v>11.740000000000011</v>
      </c>
      <c r="R58" s="1">
        <f t="shared" si="13"/>
        <v>126</v>
      </c>
      <c r="S58" s="5">
        <f t="shared" ref="S56:S62" si="20">11*R58-Q58-P58-F58</f>
        <v>463.26</v>
      </c>
      <c r="T58" s="5"/>
      <c r="U58" s="1"/>
      <c r="V58" s="1">
        <f t="shared" si="15"/>
        <v>11</v>
      </c>
      <c r="W58" s="1">
        <f t="shared" si="16"/>
        <v>7.3233333333333333</v>
      </c>
      <c r="X58" s="1">
        <v>119.8</v>
      </c>
      <c r="Y58" s="1">
        <v>139.19999999999999</v>
      </c>
      <c r="Z58" s="1">
        <v>148.19999999999999</v>
      </c>
      <c r="AA58" s="1">
        <v>125</v>
      </c>
      <c r="AB58" s="1">
        <v>119.8</v>
      </c>
      <c r="AC58" s="1">
        <v>105.8</v>
      </c>
      <c r="AD58" s="1">
        <v>116.4</v>
      </c>
      <c r="AE58" s="1">
        <v>119.6</v>
      </c>
      <c r="AF58" s="1">
        <v>103.6</v>
      </c>
      <c r="AG58" s="1">
        <v>108.4</v>
      </c>
      <c r="AH58" s="1"/>
      <c r="AI58" s="1">
        <f t="shared" si="19"/>
        <v>185.304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105</v>
      </c>
      <c r="B59" s="1" t="s">
        <v>39</v>
      </c>
      <c r="C59" s="1">
        <v>425.91199999999998</v>
      </c>
      <c r="D59" s="1">
        <v>1038.7449999999999</v>
      </c>
      <c r="E59" s="1">
        <v>361.46</v>
      </c>
      <c r="F59" s="1">
        <v>574.29300000000001</v>
      </c>
      <c r="G59" s="8">
        <v>1</v>
      </c>
      <c r="H59" s="1">
        <v>40</v>
      </c>
      <c r="I59" s="1" t="s">
        <v>40</v>
      </c>
      <c r="J59" s="1"/>
      <c r="K59" s="1">
        <v>490.76100000000002</v>
      </c>
      <c r="L59" s="1">
        <f t="shared" si="11"/>
        <v>-129.30100000000004</v>
      </c>
      <c r="M59" s="1">
        <f t="shared" si="12"/>
        <v>361.46</v>
      </c>
      <c r="N59" s="1"/>
      <c r="O59" s="1">
        <v>0</v>
      </c>
      <c r="P59" s="1">
        <v>300</v>
      </c>
      <c r="Q59" s="1">
        <v>447.37700000000001</v>
      </c>
      <c r="R59" s="1">
        <f t="shared" si="13"/>
        <v>72.292000000000002</v>
      </c>
      <c r="S59" s="5"/>
      <c r="T59" s="5"/>
      <c r="U59" s="1"/>
      <c r="V59" s="1">
        <f t="shared" si="15"/>
        <v>18.282382559619322</v>
      </c>
      <c r="W59" s="1">
        <f t="shared" si="16"/>
        <v>18.282382559619322</v>
      </c>
      <c r="X59" s="1">
        <v>133.35140000000001</v>
      </c>
      <c r="Y59" s="1">
        <v>122.0354</v>
      </c>
      <c r="Z59" s="1">
        <v>88.660600000000002</v>
      </c>
      <c r="AA59" s="1">
        <v>83.164400000000001</v>
      </c>
      <c r="AB59" s="1">
        <v>94.11760000000001</v>
      </c>
      <c r="AC59" s="1">
        <v>96.115000000000009</v>
      </c>
      <c r="AD59" s="1">
        <v>92.6648</v>
      </c>
      <c r="AE59" s="1">
        <v>98.256600000000006</v>
      </c>
      <c r="AF59" s="1">
        <v>81.453599999999994</v>
      </c>
      <c r="AG59" s="1">
        <v>80.725999999999999</v>
      </c>
      <c r="AH59" s="1"/>
      <c r="AI59" s="1">
        <f t="shared" si="19"/>
        <v>0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106</v>
      </c>
      <c r="B60" s="1" t="s">
        <v>39</v>
      </c>
      <c r="C60" s="1">
        <v>114.976</v>
      </c>
      <c r="D60" s="1">
        <v>1445.713</v>
      </c>
      <c r="E60" s="1">
        <v>463.37400000000002</v>
      </c>
      <c r="F60" s="1">
        <v>610.07100000000003</v>
      </c>
      <c r="G60" s="8">
        <v>1</v>
      </c>
      <c r="H60" s="1">
        <v>40</v>
      </c>
      <c r="I60" s="1" t="s">
        <v>40</v>
      </c>
      <c r="J60" s="1"/>
      <c r="K60" s="1">
        <v>641.01300000000003</v>
      </c>
      <c r="L60" s="1">
        <f t="shared" si="11"/>
        <v>-177.63900000000001</v>
      </c>
      <c r="M60" s="1">
        <f t="shared" si="12"/>
        <v>457.97800000000001</v>
      </c>
      <c r="N60" s="1">
        <v>5.3959999999999999</v>
      </c>
      <c r="O60" s="1">
        <v>0</v>
      </c>
      <c r="P60" s="1"/>
      <c r="Q60" s="1">
        <v>0</v>
      </c>
      <c r="R60" s="1">
        <f t="shared" si="13"/>
        <v>91.595600000000005</v>
      </c>
      <c r="S60" s="5">
        <f t="shared" si="20"/>
        <v>397.48059999999998</v>
      </c>
      <c r="T60" s="5"/>
      <c r="U60" s="1"/>
      <c r="V60" s="1">
        <f t="shared" si="15"/>
        <v>11</v>
      </c>
      <c r="W60" s="1">
        <f t="shared" si="16"/>
        <v>6.6604836913563537</v>
      </c>
      <c r="X60" s="1">
        <v>81.678599999999989</v>
      </c>
      <c r="Y60" s="1">
        <v>99.057600000000008</v>
      </c>
      <c r="Z60" s="1">
        <v>80.967200000000005</v>
      </c>
      <c r="AA60" s="1">
        <v>54.113</v>
      </c>
      <c r="AB60" s="1">
        <v>65.42519999999999</v>
      </c>
      <c r="AC60" s="1">
        <v>75.244799999999998</v>
      </c>
      <c r="AD60" s="1">
        <v>63.6188</v>
      </c>
      <c r="AE60" s="1">
        <v>70.22</v>
      </c>
      <c r="AF60" s="1">
        <v>65.667400000000001</v>
      </c>
      <c r="AG60" s="1">
        <v>72.38300000000001</v>
      </c>
      <c r="AH60" s="1"/>
      <c r="AI60" s="1">
        <f t="shared" si="19"/>
        <v>397.48059999999998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107</v>
      </c>
      <c r="B61" s="1" t="s">
        <v>39</v>
      </c>
      <c r="C61" s="1">
        <v>267.42200000000003</v>
      </c>
      <c r="D61" s="1">
        <v>1754.2929999999999</v>
      </c>
      <c r="E61" s="1">
        <v>645.59699999999998</v>
      </c>
      <c r="F61" s="1">
        <v>683.43700000000001</v>
      </c>
      <c r="G61" s="8">
        <v>1</v>
      </c>
      <c r="H61" s="1">
        <v>40</v>
      </c>
      <c r="I61" s="1" t="s">
        <v>40</v>
      </c>
      <c r="J61" s="1"/>
      <c r="K61" s="1">
        <v>935.16499999999996</v>
      </c>
      <c r="L61" s="1">
        <f t="shared" si="11"/>
        <v>-289.56799999999998</v>
      </c>
      <c r="M61" s="1">
        <f t="shared" si="12"/>
        <v>640.16899999999998</v>
      </c>
      <c r="N61" s="1">
        <v>5.4279999999999999</v>
      </c>
      <c r="O61" s="1">
        <v>0</v>
      </c>
      <c r="P61" s="1"/>
      <c r="Q61" s="1">
        <v>226.49232799999999</v>
      </c>
      <c r="R61" s="1">
        <f t="shared" si="13"/>
        <v>128.03379999999999</v>
      </c>
      <c r="S61" s="5">
        <f t="shared" si="20"/>
        <v>498.44247199999984</v>
      </c>
      <c r="T61" s="5"/>
      <c r="U61" s="1"/>
      <c r="V61" s="1">
        <f t="shared" si="15"/>
        <v>11</v>
      </c>
      <c r="W61" s="1">
        <f t="shared" si="16"/>
        <v>7.10694619701985</v>
      </c>
      <c r="X61" s="1">
        <v>121.2882</v>
      </c>
      <c r="Y61" s="1">
        <v>118.90940000000001</v>
      </c>
      <c r="Z61" s="1">
        <v>94.152999999999992</v>
      </c>
      <c r="AA61" s="1">
        <v>75.30980000000001</v>
      </c>
      <c r="AB61" s="1">
        <v>89.992999999999995</v>
      </c>
      <c r="AC61" s="1">
        <v>102.0668</v>
      </c>
      <c r="AD61" s="1">
        <v>80.572399999999988</v>
      </c>
      <c r="AE61" s="1">
        <v>73.82419999999999</v>
      </c>
      <c r="AF61" s="1">
        <v>103.4132</v>
      </c>
      <c r="AG61" s="1">
        <v>120.5622</v>
      </c>
      <c r="AH61" s="1"/>
      <c r="AI61" s="1">
        <f t="shared" si="19"/>
        <v>498.44247199999984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108</v>
      </c>
      <c r="B62" s="1" t="s">
        <v>39</v>
      </c>
      <c r="C62" s="1">
        <v>80.343000000000004</v>
      </c>
      <c r="D62" s="1">
        <v>12.641</v>
      </c>
      <c r="E62" s="1">
        <v>45.238</v>
      </c>
      <c r="F62" s="1">
        <v>39.15</v>
      </c>
      <c r="G62" s="8">
        <v>1</v>
      </c>
      <c r="H62" s="1">
        <v>30</v>
      </c>
      <c r="I62" s="1" t="s">
        <v>40</v>
      </c>
      <c r="J62" s="1"/>
      <c r="K62" s="1">
        <v>49.1</v>
      </c>
      <c r="L62" s="1">
        <f t="shared" si="11"/>
        <v>-3.8620000000000019</v>
      </c>
      <c r="M62" s="1">
        <f t="shared" si="12"/>
        <v>45.238</v>
      </c>
      <c r="N62" s="1"/>
      <c r="O62" s="1">
        <v>0</v>
      </c>
      <c r="P62" s="1"/>
      <c r="Q62" s="1">
        <v>25.2682</v>
      </c>
      <c r="R62" s="1">
        <f t="shared" si="13"/>
        <v>9.0475999999999992</v>
      </c>
      <c r="S62" s="5">
        <f t="shared" si="20"/>
        <v>35.105399999999982</v>
      </c>
      <c r="T62" s="5"/>
      <c r="U62" s="1"/>
      <c r="V62" s="1">
        <f t="shared" si="15"/>
        <v>11</v>
      </c>
      <c r="W62" s="1">
        <f t="shared" si="16"/>
        <v>7.1199213050974848</v>
      </c>
      <c r="X62" s="1">
        <v>7.5242000000000004</v>
      </c>
      <c r="Y62" s="1">
        <v>7.4054000000000002</v>
      </c>
      <c r="Z62" s="1">
        <v>9.1481999999999992</v>
      </c>
      <c r="AA62" s="1">
        <v>11.5136</v>
      </c>
      <c r="AB62" s="1">
        <v>9.5134000000000007</v>
      </c>
      <c r="AC62" s="1">
        <v>8.6419999999999995</v>
      </c>
      <c r="AD62" s="1">
        <v>16.215800000000002</v>
      </c>
      <c r="AE62" s="1">
        <v>9.9063999999999997</v>
      </c>
      <c r="AF62" s="1">
        <v>9.0389999999999997</v>
      </c>
      <c r="AG62" s="1">
        <v>8.5503999999999998</v>
      </c>
      <c r="AH62" s="1"/>
      <c r="AI62" s="1">
        <f t="shared" si="19"/>
        <v>35.105399999999982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1" t="s">
        <v>109</v>
      </c>
      <c r="B63" s="11" t="s">
        <v>44</v>
      </c>
      <c r="C63" s="11">
        <v>-2</v>
      </c>
      <c r="D63" s="11">
        <v>2</v>
      </c>
      <c r="E63" s="11"/>
      <c r="F63" s="11"/>
      <c r="G63" s="12">
        <v>0</v>
      </c>
      <c r="H63" s="11" t="e">
        <v>#N/A</v>
      </c>
      <c r="I63" s="11" t="s">
        <v>61</v>
      </c>
      <c r="J63" s="11" t="s">
        <v>92</v>
      </c>
      <c r="K63" s="11"/>
      <c r="L63" s="11">
        <f t="shared" si="11"/>
        <v>0</v>
      </c>
      <c r="M63" s="11">
        <f t="shared" si="12"/>
        <v>0</v>
      </c>
      <c r="N63" s="11"/>
      <c r="O63" s="11">
        <v>0</v>
      </c>
      <c r="P63" s="11"/>
      <c r="Q63" s="11">
        <v>0</v>
      </c>
      <c r="R63" s="11">
        <f t="shared" si="13"/>
        <v>0</v>
      </c>
      <c r="S63" s="13"/>
      <c r="T63" s="13"/>
      <c r="U63" s="11"/>
      <c r="V63" s="11" t="e">
        <f t="shared" si="15"/>
        <v>#DIV/0!</v>
      </c>
      <c r="W63" s="11" t="e">
        <f t="shared" si="16"/>
        <v>#DIV/0!</v>
      </c>
      <c r="X63" s="11">
        <v>0</v>
      </c>
      <c r="Y63" s="11">
        <v>0.4</v>
      </c>
      <c r="Z63" s="11">
        <v>0.4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/>
      <c r="AI63" s="1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110</v>
      </c>
      <c r="B64" s="1" t="s">
        <v>44</v>
      </c>
      <c r="C64" s="1">
        <v>151</v>
      </c>
      <c r="D64" s="1">
        <v>80</v>
      </c>
      <c r="E64" s="1">
        <v>91</v>
      </c>
      <c r="F64" s="1">
        <v>99</v>
      </c>
      <c r="G64" s="8">
        <v>0.6</v>
      </c>
      <c r="H64" s="1">
        <v>60</v>
      </c>
      <c r="I64" s="1" t="s">
        <v>40</v>
      </c>
      <c r="J64" s="1"/>
      <c r="K64" s="1">
        <v>94</v>
      </c>
      <c r="L64" s="1">
        <f t="shared" si="11"/>
        <v>-3</v>
      </c>
      <c r="M64" s="1">
        <f t="shared" si="12"/>
        <v>91</v>
      </c>
      <c r="N64" s="1"/>
      <c r="O64" s="1">
        <v>0</v>
      </c>
      <c r="P64" s="1"/>
      <c r="Q64" s="1">
        <v>88.400000000000034</v>
      </c>
      <c r="R64" s="1">
        <f t="shared" si="13"/>
        <v>18.2</v>
      </c>
      <c r="S64" s="5">
        <f>11*R64-Q64-P64-F64</f>
        <v>12.799999999999955</v>
      </c>
      <c r="T64" s="5"/>
      <c r="U64" s="1"/>
      <c r="V64" s="1">
        <f t="shared" si="15"/>
        <v>11</v>
      </c>
      <c r="W64" s="1">
        <f t="shared" si="16"/>
        <v>10.296703296703299</v>
      </c>
      <c r="X64" s="1">
        <v>18.600000000000001</v>
      </c>
      <c r="Y64" s="1">
        <v>16.2</v>
      </c>
      <c r="Z64" s="1">
        <v>16.600000000000001</v>
      </c>
      <c r="AA64" s="1">
        <v>19.8</v>
      </c>
      <c r="AB64" s="1">
        <v>18.399999999999999</v>
      </c>
      <c r="AC64" s="1">
        <v>16.399999999999999</v>
      </c>
      <c r="AD64" s="1">
        <v>20.2</v>
      </c>
      <c r="AE64" s="1">
        <v>19.399999999999999</v>
      </c>
      <c r="AF64" s="1">
        <v>21.4</v>
      </c>
      <c r="AG64" s="1">
        <v>21.8</v>
      </c>
      <c r="AH64" s="1" t="s">
        <v>45</v>
      </c>
      <c r="AI64" s="1">
        <f>G64*S64</f>
        <v>7.6799999999999722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1" t="s">
        <v>111</v>
      </c>
      <c r="B65" s="11" t="s">
        <v>44</v>
      </c>
      <c r="C65" s="11">
        <v>126</v>
      </c>
      <c r="D65" s="11"/>
      <c r="E65" s="11"/>
      <c r="F65" s="11"/>
      <c r="G65" s="12">
        <v>0</v>
      </c>
      <c r="H65" s="11" t="e">
        <v>#N/A</v>
      </c>
      <c r="I65" s="11" t="s">
        <v>61</v>
      </c>
      <c r="J65" s="11"/>
      <c r="K65" s="11"/>
      <c r="L65" s="11">
        <f t="shared" si="11"/>
        <v>0</v>
      </c>
      <c r="M65" s="11">
        <f t="shared" si="12"/>
        <v>0</v>
      </c>
      <c r="N65" s="11"/>
      <c r="O65" s="11">
        <v>0</v>
      </c>
      <c r="P65" s="11"/>
      <c r="Q65" s="11">
        <v>0</v>
      </c>
      <c r="R65" s="11">
        <f t="shared" si="13"/>
        <v>0</v>
      </c>
      <c r="S65" s="13"/>
      <c r="T65" s="13"/>
      <c r="U65" s="11"/>
      <c r="V65" s="11" t="e">
        <f t="shared" si="15"/>
        <v>#DIV/0!</v>
      </c>
      <c r="W65" s="11" t="e">
        <f t="shared" si="16"/>
        <v>#DIV/0!</v>
      </c>
      <c r="X65" s="11">
        <v>0.2</v>
      </c>
      <c r="Y65" s="11">
        <v>0.2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 t="s">
        <v>112</v>
      </c>
      <c r="AI65" s="1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4" t="s">
        <v>113</v>
      </c>
      <c r="B66" s="14" t="s">
        <v>44</v>
      </c>
      <c r="C66" s="14"/>
      <c r="D66" s="14"/>
      <c r="E66" s="14"/>
      <c r="F66" s="14"/>
      <c r="G66" s="15">
        <v>0</v>
      </c>
      <c r="H66" s="14">
        <v>50</v>
      </c>
      <c r="I66" s="14" t="s">
        <v>40</v>
      </c>
      <c r="J66" s="14"/>
      <c r="K66" s="14"/>
      <c r="L66" s="14">
        <f t="shared" si="11"/>
        <v>0</v>
      </c>
      <c r="M66" s="14">
        <f t="shared" si="12"/>
        <v>0</v>
      </c>
      <c r="N66" s="14"/>
      <c r="O66" s="14">
        <v>0</v>
      </c>
      <c r="P66" s="14"/>
      <c r="Q66" s="14">
        <v>0</v>
      </c>
      <c r="R66" s="14">
        <f t="shared" si="13"/>
        <v>0</v>
      </c>
      <c r="S66" s="16"/>
      <c r="T66" s="16"/>
      <c r="U66" s="14"/>
      <c r="V66" s="14" t="e">
        <f t="shared" si="15"/>
        <v>#DIV/0!</v>
      </c>
      <c r="W66" s="14" t="e">
        <f t="shared" si="16"/>
        <v>#DIV/0!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>
        <v>0</v>
      </c>
      <c r="AH66" s="14" t="s">
        <v>58</v>
      </c>
      <c r="AI66" s="14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4" t="s">
        <v>114</v>
      </c>
      <c r="B67" s="14" t="s">
        <v>44</v>
      </c>
      <c r="C67" s="14"/>
      <c r="D67" s="14"/>
      <c r="E67" s="14"/>
      <c r="F67" s="14"/>
      <c r="G67" s="15">
        <v>0</v>
      </c>
      <c r="H67" s="14">
        <v>50</v>
      </c>
      <c r="I67" s="14" t="s">
        <v>40</v>
      </c>
      <c r="J67" s="14"/>
      <c r="K67" s="14"/>
      <c r="L67" s="14">
        <f t="shared" si="11"/>
        <v>0</v>
      </c>
      <c r="M67" s="14">
        <f t="shared" si="12"/>
        <v>0</v>
      </c>
      <c r="N67" s="14"/>
      <c r="O67" s="14">
        <v>0</v>
      </c>
      <c r="P67" s="14"/>
      <c r="Q67" s="14">
        <v>0</v>
      </c>
      <c r="R67" s="14">
        <f t="shared" si="13"/>
        <v>0</v>
      </c>
      <c r="S67" s="16"/>
      <c r="T67" s="16"/>
      <c r="U67" s="14"/>
      <c r="V67" s="14" t="e">
        <f t="shared" si="15"/>
        <v>#DIV/0!</v>
      </c>
      <c r="W67" s="14" t="e">
        <f t="shared" si="16"/>
        <v>#DIV/0!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 t="s">
        <v>58</v>
      </c>
      <c r="AI67" s="14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4" t="s">
        <v>115</v>
      </c>
      <c r="B68" s="14" t="s">
        <v>44</v>
      </c>
      <c r="C68" s="14"/>
      <c r="D68" s="14"/>
      <c r="E68" s="14"/>
      <c r="F68" s="14"/>
      <c r="G68" s="15">
        <v>0</v>
      </c>
      <c r="H68" s="14">
        <v>30</v>
      </c>
      <c r="I68" s="14" t="s">
        <v>40</v>
      </c>
      <c r="J68" s="14"/>
      <c r="K68" s="14">
        <v>36</v>
      </c>
      <c r="L68" s="14">
        <f t="shared" si="11"/>
        <v>-36</v>
      </c>
      <c r="M68" s="14">
        <f t="shared" si="12"/>
        <v>0</v>
      </c>
      <c r="N68" s="14"/>
      <c r="O68" s="14">
        <v>0</v>
      </c>
      <c r="P68" s="14"/>
      <c r="Q68" s="14">
        <v>0</v>
      </c>
      <c r="R68" s="14">
        <f t="shared" si="13"/>
        <v>0</v>
      </c>
      <c r="S68" s="16"/>
      <c r="T68" s="16"/>
      <c r="U68" s="14"/>
      <c r="V68" s="14" t="e">
        <f t="shared" si="15"/>
        <v>#DIV/0!</v>
      </c>
      <c r="W68" s="14" t="e">
        <f t="shared" si="16"/>
        <v>#DIV/0!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 t="s">
        <v>58</v>
      </c>
      <c r="AI68" s="14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116</v>
      </c>
      <c r="B69" s="1" t="s">
        <v>44</v>
      </c>
      <c r="C69" s="1">
        <v>95</v>
      </c>
      <c r="D69" s="1">
        <v>125</v>
      </c>
      <c r="E69" s="1">
        <v>85</v>
      </c>
      <c r="F69" s="1">
        <v>70</v>
      </c>
      <c r="G69" s="8">
        <v>0.6</v>
      </c>
      <c r="H69" s="1">
        <v>55</v>
      </c>
      <c r="I69" s="1" t="s">
        <v>40</v>
      </c>
      <c r="J69" s="1"/>
      <c r="K69" s="1">
        <v>85</v>
      </c>
      <c r="L69" s="1">
        <f t="shared" si="11"/>
        <v>0</v>
      </c>
      <c r="M69" s="1">
        <f t="shared" si="12"/>
        <v>85</v>
      </c>
      <c r="N69" s="1"/>
      <c r="O69" s="1">
        <v>0</v>
      </c>
      <c r="P69" s="1"/>
      <c r="Q69" s="1">
        <v>60.400000000000013</v>
      </c>
      <c r="R69" s="1">
        <f t="shared" si="13"/>
        <v>17</v>
      </c>
      <c r="S69" s="5">
        <f>11*R69-Q69-P69-F69</f>
        <v>56.599999999999994</v>
      </c>
      <c r="T69" s="5"/>
      <c r="U69" s="1"/>
      <c r="V69" s="1">
        <f t="shared" si="15"/>
        <v>11</v>
      </c>
      <c r="W69" s="1">
        <f t="shared" si="16"/>
        <v>7.6705882352941179</v>
      </c>
      <c r="X69" s="1">
        <v>14.8</v>
      </c>
      <c r="Y69" s="1">
        <v>14</v>
      </c>
      <c r="Z69" s="1">
        <v>13.8</v>
      </c>
      <c r="AA69" s="1">
        <v>13.4</v>
      </c>
      <c r="AB69" s="1">
        <v>13.2</v>
      </c>
      <c r="AC69" s="1">
        <v>12.4</v>
      </c>
      <c r="AD69" s="1">
        <v>14.2</v>
      </c>
      <c r="AE69" s="1">
        <v>13.2</v>
      </c>
      <c r="AF69" s="1">
        <v>16.600000000000001</v>
      </c>
      <c r="AG69" s="1">
        <v>18.2</v>
      </c>
      <c r="AH69" s="1"/>
      <c r="AI69" s="1">
        <f>G69*S69</f>
        <v>33.959999999999994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4" t="s">
        <v>117</v>
      </c>
      <c r="B70" s="14" t="s">
        <v>44</v>
      </c>
      <c r="C70" s="14"/>
      <c r="D70" s="14"/>
      <c r="E70" s="14"/>
      <c r="F70" s="14"/>
      <c r="G70" s="15">
        <v>0</v>
      </c>
      <c r="H70" s="14">
        <v>40</v>
      </c>
      <c r="I70" s="14" t="s">
        <v>40</v>
      </c>
      <c r="J70" s="14"/>
      <c r="K70" s="14"/>
      <c r="L70" s="14">
        <f t="shared" ref="L70:L101" si="21">E70-K70</f>
        <v>0</v>
      </c>
      <c r="M70" s="14">
        <f t="shared" ref="M70:M101" si="22">E70-N70-O70</f>
        <v>0</v>
      </c>
      <c r="N70" s="14"/>
      <c r="O70" s="14">
        <v>0</v>
      </c>
      <c r="P70" s="14"/>
      <c r="Q70" s="14">
        <v>0</v>
      </c>
      <c r="R70" s="14">
        <f t="shared" ref="R70:R97" si="23">M70/5</f>
        <v>0</v>
      </c>
      <c r="S70" s="16"/>
      <c r="T70" s="16"/>
      <c r="U70" s="14"/>
      <c r="V70" s="14" t="e">
        <f t="shared" ref="V70:V97" si="24">(F70+P70+Q70+S70)/R70</f>
        <v>#DIV/0!</v>
      </c>
      <c r="W70" s="14" t="e">
        <f t="shared" ref="W70:W97" si="25">(F70+P70+Q70)/R70</f>
        <v>#DIV/0!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 t="s">
        <v>58</v>
      </c>
      <c r="AI70" s="14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118</v>
      </c>
      <c r="B71" s="1" t="s">
        <v>44</v>
      </c>
      <c r="C71" s="1">
        <v>75</v>
      </c>
      <c r="D71" s="1">
        <v>130</v>
      </c>
      <c r="E71" s="1">
        <v>93</v>
      </c>
      <c r="F71" s="1">
        <v>45</v>
      </c>
      <c r="G71" s="8">
        <v>0.4</v>
      </c>
      <c r="H71" s="1">
        <v>50</v>
      </c>
      <c r="I71" s="1" t="s">
        <v>40</v>
      </c>
      <c r="J71" s="1"/>
      <c r="K71" s="1">
        <v>93</v>
      </c>
      <c r="L71" s="1">
        <f t="shared" si="21"/>
        <v>0</v>
      </c>
      <c r="M71" s="1">
        <f t="shared" si="22"/>
        <v>93</v>
      </c>
      <c r="N71" s="1"/>
      <c r="O71" s="1">
        <v>0</v>
      </c>
      <c r="P71" s="1"/>
      <c r="Q71" s="1">
        <v>41</v>
      </c>
      <c r="R71" s="1">
        <f t="shared" si="23"/>
        <v>18.600000000000001</v>
      </c>
      <c r="S71" s="5">
        <f>11*R71-Q71-P71-F71</f>
        <v>118.60000000000002</v>
      </c>
      <c r="T71" s="5"/>
      <c r="U71" s="1"/>
      <c r="V71" s="1">
        <f t="shared" si="24"/>
        <v>11</v>
      </c>
      <c r="W71" s="1">
        <f t="shared" si="25"/>
        <v>4.6236559139784941</v>
      </c>
      <c r="X71" s="1">
        <v>13</v>
      </c>
      <c r="Y71" s="1">
        <v>13.2</v>
      </c>
      <c r="Z71" s="1">
        <v>12.2</v>
      </c>
      <c r="AA71" s="1">
        <v>11</v>
      </c>
      <c r="AB71" s="1">
        <v>9</v>
      </c>
      <c r="AC71" s="1">
        <v>8.8000000000000007</v>
      </c>
      <c r="AD71" s="1">
        <v>9.4</v>
      </c>
      <c r="AE71" s="1">
        <v>8.1999999999999993</v>
      </c>
      <c r="AF71" s="1">
        <v>6.4</v>
      </c>
      <c r="AG71" s="1">
        <v>11.2</v>
      </c>
      <c r="AH71" s="1" t="s">
        <v>45</v>
      </c>
      <c r="AI71" s="1">
        <f>G71*S71</f>
        <v>47.440000000000012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4" t="s">
        <v>119</v>
      </c>
      <c r="B72" s="14" t="s">
        <v>44</v>
      </c>
      <c r="C72" s="14"/>
      <c r="D72" s="14"/>
      <c r="E72" s="14"/>
      <c r="F72" s="14"/>
      <c r="G72" s="15">
        <v>0</v>
      </c>
      <c r="H72" s="14">
        <v>55</v>
      </c>
      <c r="I72" s="14" t="s">
        <v>40</v>
      </c>
      <c r="J72" s="14"/>
      <c r="K72" s="14"/>
      <c r="L72" s="14">
        <f t="shared" si="21"/>
        <v>0</v>
      </c>
      <c r="M72" s="14">
        <f t="shared" si="22"/>
        <v>0</v>
      </c>
      <c r="N72" s="14"/>
      <c r="O72" s="14">
        <v>0</v>
      </c>
      <c r="P72" s="14"/>
      <c r="Q72" s="14">
        <v>0</v>
      </c>
      <c r="R72" s="14">
        <f t="shared" si="23"/>
        <v>0</v>
      </c>
      <c r="S72" s="16"/>
      <c r="T72" s="16"/>
      <c r="U72" s="14"/>
      <c r="V72" s="14" t="e">
        <f t="shared" si="24"/>
        <v>#DIV/0!</v>
      </c>
      <c r="W72" s="14" t="e">
        <f t="shared" si="25"/>
        <v>#DIV/0!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 t="s">
        <v>120</v>
      </c>
      <c r="AI72" s="14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121</v>
      </c>
      <c r="B73" s="1" t="s">
        <v>39</v>
      </c>
      <c r="C73" s="1">
        <v>17.369</v>
      </c>
      <c r="D73" s="1"/>
      <c r="E73" s="1">
        <v>5.7969999999999997</v>
      </c>
      <c r="F73" s="1">
        <v>10.141</v>
      </c>
      <c r="G73" s="8">
        <v>1</v>
      </c>
      <c r="H73" s="1">
        <v>55</v>
      </c>
      <c r="I73" s="1" t="s">
        <v>40</v>
      </c>
      <c r="J73" s="1"/>
      <c r="K73" s="1">
        <v>5.6</v>
      </c>
      <c r="L73" s="1">
        <f t="shared" si="21"/>
        <v>0.19700000000000006</v>
      </c>
      <c r="M73" s="1">
        <f t="shared" si="22"/>
        <v>5.7969999999999997</v>
      </c>
      <c r="N73" s="1"/>
      <c r="O73" s="1">
        <v>0</v>
      </c>
      <c r="P73" s="1"/>
      <c r="Q73" s="1">
        <v>0</v>
      </c>
      <c r="R73" s="1">
        <f t="shared" si="23"/>
        <v>1.1594</v>
      </c>
      <c r="S73" s="5">
        <v>4</v>
      </c>
      <c r="T73" s="5"/>
      <c r="U73" s="1"/>
      <c r="V73" s="1">
        <f t="shared" si="24"/>
        <v>12.196825944454028</v>
      </c>
      <c r="W73" s="1">
        <f t="shared" si="25"/>
        <v>8.7467655683974463</v>
      </c>
      <c r="X73" s="1">
        <v>0.86799999999999999</v>
      </c>
      <c r="Y73" s="1">
        <v>0</v>
      </c>
      <c r="Z73" s="1">
        <v>0.2888</v>
      </c>
      <c r="AA73" s="1">
        <v>0.2888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0" t="s">
        <v>162</v>
      </c>
      <c r="AI73" s="1">
        <f>G73*S73</f>
        <v>4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4" t="s">
        <v>122</v>
      </c>
      <c r="B74" s="14" t="s">
        <v>44</v>
      </c>
      <c r="C74" s="14"/>
      <c r="D74" s="14"/>
      <c r="E74" s="14"/>
      <c r="F74" s="14"/>
      <c r="G74" s="15">
        <v>0</v>
      </c>
      <c r="H74" s="14">
        <v>40</v>
      </c>
      <c r="I74" s="14" t="s">
        <v>40</v>
      </c>
      <c r="J74" s="14"/>
      <c r="K74" s="14"/>
      <c r="L74" s="14">
        <f t="shared" si="21"/>
        <v>0</v>
      </c>
      <c r="M74" s="14">
        <f t="shared" si="22"/>
        <v>0</v>
      </c>
      <c r="N74" s="14"/>
      <c r="O74" s="14">
        <v>0</v>
      </c>
      <c r="P74" s="14"/>
      <c r="Q74" s="14">
        <v>0</v>
      </c>
      <c r="R74" s="14">
        <f t="shared" si="23"/>
        <v>0</v>
      </c>
      <c r="S74" s="16"/>
      <c r="T74" s="16"/>
      <c r="U74" s="14"/>
      <c r="V74" s="14" t="e">
        <f t="shared" si="24"/>
        <v>#DIV/0!</v>
      </c>
      <c r="W74" s="14" t="e">
        <f t="shared" si="25"/>
        <v>#DIV/0!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  <c r="AG74" s="14">
        <v>0</v>
      </c>
      <c r="AH74" s="14" t="s">
        <v>123</v>
      </c>
      <c r="AI74" s="14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124</v>
      </c>
      <c r="B75" s="1" t="s">
        <v>44</v>
      </c>
      <c r="C75" s="1">
        <v>16</v>
      </c>
      <c r="D75" s="1">
        <v>4</v>
      </c>
      <c r="E75" s="1">
        <v>2</v>
      </c>
      <c r="F75" s="1">
        <v>14</v>
      </c>
      <c r="G75" s="8">
        <v>0.2</v>
      </c>
      <c r="H75" s="1">
        <v>35</v>
      </c>
      <c r="I75" s="1" t="s">
        <v>40</v>
      </c>
      <c r="J75" s="1"/>
      <c r="K75" s="1">
        <v>2</v>
      </c>
      <c r="L75" s="1">
        <f t="shared" si="21"/>
        <v>0</v>
      </c>
      <c r="M75" s="1">
        <f t="shared" si="22"/>
        <v>2</v>
      </c>
      <c r="N75" s="1"/>
      <c r="O75" s="1">
        <v>0</v>
      </c>
      <c r="P75" s="1"/>
      <c r="Q75" s="1">
        <v>0</v>
      </c>
      <c r="R75" s="1">
        <f t="shared" si="23"/>
        <v>0.4</v>
      </c>
      <c r="S75" s="5"/>
      <c r="T75" s="5"/>
      <c r="U75" s="1"/>
      <c r="V75" s="1">
        <f t="shared" si="24"/>
        <v>35</v>
      </c>
      <c r="W75" s="1">
        <f t="shared" si="25"/>
        <v>35</v>
      </c>
      <c r="X75" s="1">
        <v>-0.2</v>
      </c>
      <c r="Y75" s="1">
        <v>0.2</v>
      </c>
      <c r="Z75" s="1">
        <v>1</v>
      </c>
      <c r="AA75" s="1">
        <v>1.4</v>
      </c>
      <c r="AB75" s="1">
        <v>1</v>
      </c>
      <c r="AC75" s="1">
        <v>0</v>
      </c>
      <c r="AD75" s="1">
        <v>0.6</v>
      </c>
      <c r="AE75" s="1">
        <v>0.8</v>
      </c>
      <c r="AF75" s="1">
        <v>1.2</v>
      </c>
      <c r="AG75" s="1">
        <v>1</v>
      </c>
      <c r="AH75" s="20" t="s">
        <v>156</v>
      </c>
      <c r="AI75" s="1">
        <f t="shared" ref="AI75:AI81" si="26">G75*S75</f>
        <v>0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125</v>
      </c>
      <c r="B76" s="1" t="s">
        <v>39</v>
      </c>
      <c r="C76" s="1">
        <v>3043.3290000000002</v>
      </c>
      <c r="D76" s="1">
        <v>5085.78</v>
      </c>
      <c r="E76" s="1">
        <v>1962.5450000000001</v>
      </c>
      <c r="F76" s="1">
        <v>3207.8960000000002</v>
      </c>
      <c r="G76" s="8">
        <v>1</v>
      </c>
      <c r="H76" s="1">
        <v>60</v>
      </c>
      <c r="I76" s="1" t="s">
        <v>40</v>
      </c>
      <c r="J76" s="1"/>
      <c r="K76" s="1">
        <v>1965.05</v>
      </c>
      <c r="L76" s="1">
        <f t="shared" si="21"/>
        <v>-2.5049999999998818</v>
      </c>
      <c r="M76" s="1">
        <f t="shared" si="22"/>
        <v>1942.105</v>
      </c>
      <c r="N76" s="1">
        <v>20.440000000000001</v>
      </c>
      <c r="O76" s="1">
        <v>0</v>
      </c>
      <c r="P76" s="1">
        <v>500</v>
      </c>
      <c r="Q76" s="1">
        <v>485.63498000000379</v>
      </c>
      <c r="R76" s="1">
        <f t="shared" si="23"/>
        <v>388.42099999999999</v>
      </c>
      <c r="S76" s="5">
        <f t="shared" ref="S75:S81" si="27">11*R76-Q76-P76-F76</f>
        <v>79.100019999996221</v>
      </c>
      <c r="T76" s="5"/>
      <c r="U76" s="1"/>
      <c r="V76" s="1">
        <f t="shared" si="24"/>
        <v>11.000000000000002</v>
      </c>
      <c r="W76" s="1">
        <f t="shared" si="25"/>
        <v>10.796354934465448</v>
      </c>
      <c r="X76" s="1">
        <v>435.79939999999999</v>
      </c>
      <c r="Y76" s="1">
        <v>465.06479999999988</v>
      </c>
      <c r="Z76" s="1">
        <v>426.30720000000002</v>
      </c>
      <c r="AA76" s="1">
        <v>466.85520000000002</v>
      </c>
      <c r="AB76" s="1">
        <v>441.83440000000002</v>
      </c>
      <c r="AC76" s="1">
        <v>343.40159999999997</v>
      </c>
      <c r="AD76" s="1">
        <v>412.98379999999997</v>
      </c>
      <c r="AE76" s="1">
        <v>386.63639999999998</v>
      </c>
      <c r="AF76" s="1">
        <v>392.03820000000002</v>
      </c>
      <c r="AG76" s="1">
        <v>395.42540000000002</v>
      </c>
      <c r="AH76" s="1" t="s">
        <v>53</v>
      </c>
      <c r="AI76" s="1">
        <f t="shared" si="26"/>
        <v>79.100019999996221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126</v>
      </c>
      <c r="B77" s="1" t="s">
        <v>39</v>
      </c>
      <c r="C77" s="1">
        <v>2337.3980000000001</v>
      </c>
      <c r="D77" s="1">
        <v>2294.1880000000001</v>
      </c>
      <c r="E77" s="1">
        <v>938.94299999999998</v>
      </c>
      <c r="F77" s="1">
        <v>1865.3330000000001</v>
      </c>
      <c r="G77" s="8">
        <v>1</v>
      </c>
      <c r="H77" s="1">
        <v>60</v>
      </c>
      <c r="I77" s="1" t="s">
        <v>40</v>
      </c>
      <c r="J77" s="1"/>
      <c r="K77" s="1">
        <v>997.94899999999996</v>
      </c>
      <c r="L77" s="1">
        <f t="shared" si="21"/>
        <v>-59.005999999999972</v>
      </c>
      <c r="M77" s="1">
        <f t="shared" si="22"/>
        <v>908.76499999999999</v>
      </c>
      <c r="N77" s="1">
        <v>30.178000000000001</v>
      </c>
      <c r="O77" s="1">
        <v>0</v>
      </c>
      <c r="P77" s="1">
        <v>300</v>
      </c>
      <c r="Q77" s="1">
        <v>384.52631999999988</v>
      </c>
      <c r="R77" s="1">
        <f t="shared" si="23"/>
        <v>181.75299999999999</v>
      </c>
      <c r="S77" s="5"/>
      <c r="T77" s="5"/>
      <c r="U77" s="1"/>
      <c r="V77" s="1">
        <f t="shared" si="24"/>
        <v>14.029255748185726</v>
      </c>
      <c r="W77" s="1">
        <f t="shared" si="25"/>
        <v>14.029255748185726</v>
      </c>
      <c r="X77" s="1">
        <v>251.95840000000001</v>
      </c>
      <c r="Y77" s="1">
        <v>168.5402</v>
      </c>
      <c r="Z77" s="1">
        <v>303.7946</v>
      </c>
      <c r="AA77" s="1">
        <v>326.57040000000001</v>
      </c>
      <c r="AB77" s="1">
        <v>159.26859999999999</v>
      </c>
      <c r="AC77" s="1">
        <v>134.62960000000001</v>
      </c>
      <c r="AD77" s="1">
        <v>306.28980000000001</v>
      </c>
      <c r="AE77" s="1">
        <v>304.8596</v>
      </c>
      <c r="AF77" s="1">
        <v>175.346</v>
      </c>
      <c r="AG77" s="1">
        <v>191.75739999999999</v>
      </c>
      <c r="AH77" s="19" t="s">
        <v>127</v>
      </c>
      <c r="AI77" s="1">
        <f t="shared" si="26"/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128</v>
      </c>
      <c r="B78" s="1" t="s">
        <v>39</v>
      </c>
      <c r="C78" s="1">
        <v>1515.7560000000001</v>
      </c>
      <c r="D78" s="1">
        <v>3310.0970000000002</v>
      </c>
      <c r="E78" s="1">
        <v>1734.9860000000001</v>
      </c>
      <c r="F78" s="1">
        <v>2063.8780000000002</v>
      </c>
      <c r="G78" s="8">
        <v>1</v>
      </c>
      <c r="H78" s="1">
        <v>60</v>
      </c>
      <c r="I78" s="1" t="s">
        <v>40</v>
      </c>
      <c r="J78" s="1"/>
      <c r="K78" s="1">
        <v>2407.8069999999998</v>
      </c>
      <c r="L78" s="1">
        <f t="shared" si="21"/>
        <v>-672.82099999999969</v>
      </c>
      <c r="M78" s="1">
        <f t="shared" si="22"/>
        <v>1675.4290000000001</v>
      </c>
      <c r="N78" s="1">
        <v>59.557000000000002</v>
      </c>
      <c r="O78" s="1">
        <v>0</v>
      </c>
      <c r="P78" s="1">
        <v>700</v>
      </c>
      <c r="Q78" s="1">
        <v>1556.3322599999999</v>
      </c>
      <c r="R78" s="1">
        <f t="shared" si="23"/>
        <v>335.08580000000001</v>
      </c>
      <c r="S78" s="5"/>
      <c r="T78" s="5"/>
      <c r="U78" s="1"/>
      <c r="V78" s="1">
        <f t="shared" si="24"/>
        <v>12.892847921338355</v>
      </c>
      <c r="W78" s="1">
        <f t="shared" si="25"/>
        <v>12.892847921338355</v>
      </c>
      <c r="X78" s="1">
        <v>446.32619999999997</v>
      </c>
      <c r="Y78" s="1">
        <v>378.19500000000011</v>
      </c>
      <c r="Z78" s="1">
        <v>283.33</v>
      </c>
      <c r="AA78" s="1">
        <v>287.46300000000002</v>
      </c>
      <c r="AB78" s="1">
        <v>398.13319999999999</v>
      </c>
      <c r="AC78" s="1">
        <v>406.21460000000002</v>
      </c>
      <c r="AD78" s="1">
        <v>283.79160000000002</v>
      </c>
      <c r="AE78" s="1">
        <v>268.4228</v>
      </c>
      <c r="AF78" s="1">
        <v>318.49480000000011</v>
      </c>
      <c r="AG78" s="1">
        <v>349.38139999999999</v>
      </c>
      <c r="AH78" s="1" t="s">
        <v>129</v>
      </c>
      <c r="AI78" s="1">
        <f t="shared" si="26"/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62</v>
      </c>
      <c r="B79" s="1" t="s">
        <v>39</v>
      </c>
      <c r="C79" s="1">
        <v>4177.7579999999998</v>
      </c>
      <c r="D79" s="1">
        <v>4845.5889999999999</v>
      </c>
      <c r="E79" s="18">
        <f>2425.878+E21</f>
        <v>2428.3720000000003</v>
      </c>
      <c r="F79" s="1">
        <v>2429.5500000000002</v>
      </c>
      <c r="G79" s="8">
        <v>1</v>
      </c>
      <c r="H79" s="1">
        <v>60</v>
      </c>
      <c r="I79" s="1" t="s">
        <v>40</v>
      </c>
      <c r="J79" s="1"/>
      <c r="K79" s="1">
        <v>3304.462</v>
      </c>
      <c r="L79" s="1">
        <f t="shared" si="21"/>
        <v>-876.08999999999969</v>
      </c>
      <c r="M79" s="1">
        <f t="shared" si="22"/>
        <v>2067.1530000000002</v>
      </c>
      <c r="N79" s="1">
        <v>211.21899999999999</v>
      </c>
      <c r="O79" s="1">
        <v>150</v>
      </c>
      <c r="P79" s="1"/>
      <c r="Q79" s="1">
        <v>507.28054000000009</v>
      </c>
      <c r="R79" s="1">
        <f t="shared" si="23"/>
        <v>413.43060000000003</v>
      </c>
      <c r="S79" s="5">
        <f t="shared" si="27"/>
        <v>1610.9060599999998</v>
      </c>
      <c r="T79" s="5"/>
      <c r="U79" s="1"/>
      <c r="V79" s="1">
        <f t="shared" si="24"/>
        <v>11</v>
      </c>
      <c r="W79" s="1">
        <f t="shared" si="25"/>
        <v>7.1035635485133426</v>
      </c>
      <c r="X79" s="1">
        <v>390.21580000000012</v>
      </c>
      <c r="Y79" s="1">
        <v>414.16279999999989</v>
      </c>
      <c r="Z79" s="1">
        <v>384.53160000000003</v>
      </c>
      <c r="AA79" s="1">
        <v>542.63</v>
      </c>
      <c r="AB79" s="1">
        <v>530.54639999999995</v>
      </c>
      <c r="AC79" s="1">
        <v>378.3352000000001</v>
      </c>
      <c r="AD79" s="1">
        <v>461.96820000000002</v>
      </c>
      <c r="AE79" s="1">
        <v>457.82499999999999</v>
      </c>
      <c r="AF79" s="1">
        <v>393.80220000000003</v>
      </c>
      <c r="AG79" s="1">
        <v>495.7758</v>
      </c>
      <c r="AH79" s="1" t="s">
        <v>53</v>
      </c>
      <c r="AI79" s="1">
        <f t="shared" si="26"/>
        <v>1610.9060599999998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130</v>
      </c>
      <c r="B80" s="1" t="s">
        <v>39</v>
      </c>
      <c r="C80" s="1">
        <v>16.077999999999999</v>
      </c>
      <c r="D80" s="1"/>
      <c r="E80" s="1">
        <v>1.3440000000000001</v>
      </c>
      <c r="F80" s="1">
        <v>4.048</v>
      </c>
      <c r="G80" s="8">
        <v>1</v>
      </c>
      <c r="H80" s="1">
        <v>55</v>
      </c>
      <c r="I80" s="1" t="s">
        <v>40</v>
      </c>
      <c r="J80" s="1"/>
      <c r="K80" s="1">
        <v>1.3</v>
      </c>
      <c r="L80" s="1">
        <f t="shared" si="21"/>
        <v>4.4000000000000039E-2</v>
      </c>
      <c r="M80" s="1">
        <f t="shared" si="22"/>
        <v>1.3440000000000001</v>
      </c>
      <c r="N80" s="1"/>
      <c r="O80" s="1">
        <v>0</v>
      </c>
      <c r="P80" s="1"/>
      <c r="Q80" s="1">
        <v>0</v>
      </c>
      <c r="R80" s="1">
        <f t="shared" si="23"/>
        <v>0.26880000000000004</v>
      </c>
      <c r="S80" s="5"/>
      <c r="T80" s="5"/>
      <c r="U80" s="1"/>
      <c r="V80" s="1">
        <f t="shared" si="24"/>
        <v>15.059523809523807</v>
      </c>
      <c r="W80" s="1">
        <f t="shared" si="25"/>
        <v>15.059523809523807</v>
      </c>
      <c r="X80" s="1">
        <v>0.54059999999999997</v>
      </c>
      <c r="Y80" s="1">
        <v>1.0873999999999999</v>
      </c>
      <c r="Z80" s="1">
        <v>0.81440000000000001</v>
      </c>
      <c r="AA80" s="1">
        <v>0.53499999999999992</v>
      </c>
      <c r="AB80" s="1">
        <v>0.53320000000000001</v>
      </c>
      <c r="AC80" s="1">
        <v>0.53200000000000003</v>
      </c>
      <c r="AD80" s="1">
        <v>0.53079999999999994</v>
      </c>
      <c r="AE80" s="1">
        <v>0.52939999999999998</v>
      </c>
      <c r="AF80" s="1">
        <v>0.53200000000000003</v>
      </c>
      <c r="AG80" s="1">
        <v>0.26719999999999999</v>
      </c>
      <c r="AH80" s="20" t="s">
        <v>157</v>
      </c>
      <c r="AI80" s="1">
        <f t="shared" si="26"/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131</v>
      </c>
      <c r="B81" s="1" t="s">
        <v>39</v>
      </c>
      <c r="C81" s="1">
        <v>5.3719999999999999</v>
      </c>
      <c r="D81" s="1">
        <v>21.52</v>
      </c>
      <c r="E81" s="1">
        <v>1.3380000000000001</v>
      </c>
      <c r="F81" s="1">
        <v>25.541</v>
      </c>
      <c r="G81" s="8">
        <v>1</v>
      </c>
      <c r="H81" s="1">
        <v>55</v>
      </c>
      <c r="I81" s="1" t="s">
        <v>40</v>
      </c>
      <c r="J81" s="1"/>
      <c r="K81" s="1">
        <v>1.3</v>
      </c>
      <c r="L81" s="1">
        <f t="shared" si="21"/>
        <v>3.8000000000000034E-2</v>
      </c>
      <c r="M81" s="1">
        <f t="shared" si="22"/>
        <v>1.3380000000000001</v>
      </c>
      <c r="N81" s="1"/>
      <c r="O81" s="1">
        <v>0</v>
      </c>
      <c r="P81" s="1"/>
      <c r="Q81" s="1">
        <v>0</v>
      </c>
      <c r="R81" s="1">
        <f t="shared" si="23"/>
        <v>0.2676</v>
      </c>
      <c r="S81" s="5"/>
      <c r="T81" s="5"/>
      <c r="U81" s="1"/>
      <c r="V81" s="1">
        <f t="shared" si="24"/>
        <v>95.444693572496263</v>
      </c>
      <c r="W81" s="1">
        <f t="shared" si="25"/>
        <v>95.444693572496263</v>
      </c>
      <c r="X81" s="1">
        <v>1.0702</v>
      </c>
      <c r="Y81" s="1">
        <v>1.6020000000000001</v>
      </c>
      <c r="Z81" s="1">
        <v>0.7994</v>
      </c>
      <c r="AA81" s="1">
        <v>0</v>
      </c>
      <c r="AB81" s="1">
        <v>0.26440000000000002</v>
      </c>
      <c r="AC81" s="1">
        <v>0.52779999999999994</v>
      </c>
      <c r="AD81" s="1">
        <v>1.0728</v>
      </c>
      <c r="AE81" s="1">
        <v>0.8093999999999999</v>
      </c>
      <c r="AF81" s="1">
        <v>0.26840000000000003</v>
      </c>
      <c r="AG81" s="1">
        <v>0.26840000000000003</v>
      </c>
      <c r="AH81" s="20" t="s">
        <v>158</v>
      </c>
      <c r="AI81" s="1">
        <f t="shared" si="26"/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4" t="s">
        <v>132</v>
      </c>
      <c r="B82" s="14" t="s">
        <v>39</v>
      </c>
      <c r="C82" s="14"/>
      <c r="D82" s="14"/>
      <c r="E82" s="14"/>
      <c r="F82" s="14"/>
      <c r="G82" s="15">
        <v>0</v>
      </c>
      <c r="H82" s="14">
        <v>55</v>
      </c>
      <c r="I82" s="14" t="s">
        <v>40</v>
      </c>
      <c r="J82" s="14"/>
      <c r="K82" s="14"/>
      <c r="L82" s="14">
        <f t="shared" si="21"/>
        <v>0</v>
      </c>
      <c r="M82" s="14">
        <f t="shared" si="22"/>
        <v>0</v>
      </c>
      <c r="N82" s="14"/>
      <c r="O82" s="14">
        <v>0</v>
      </c>
      <c r="P82" s="14"/>
      <c r="Q82" s="14">
        <v>0</v>
      </c>
      <c r="R82" s="14">
        <f t="shared" si="23"/>
        <v>0</v>
      </c>
      <c r="S82" s="16"/>
      <c r="T82" s="16"/>
      <c r="U82" s="14"/>
      <c r="V82" s="14" t="e">
        <f t="shared" si="24"/>
        <v>#DIV/0!</v>
      </c>
      <c r="W82" s="14" t="e">
        <f t="shared" si="25"/>
        <v>#DIV/0!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 t="s">
        <v>133</v>
      </c>
      <c r="AI82" s="14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134</v>
      </c>
      <c r="B83" s="1" t="s">
        <v>39</v>
      </c>
      <c r="C83" s="1">
        <v>-2.2810000000000001</v>
      </c>
      <c r="D83" s="1">
        <v>158.714</v>
      </c>
      <c r="E83" s="1"/>
      <c r="F83" s="1">
        <v>96.132000000000005</v>
      </c>
      <c r="G83" s="8">
        <v>1</v>
      </c>
      <c r="H83" s="1">
        <v>60</v>
      </c>
      <c r="I83" s="1" t="s">
        <v>40</v>
      </c>
      <c r="J83" s="1"/>
      <c r="K83" s="1">
        <v>90</v>
      </c>
      <c r="L83" s="1">
        <f t="shared" si="21"/>
        <v>-90</v>
      </c>
      <c r="M83" s="1">
        <f t="shared" si="22"/>
        <v>0</v>
      </c>
      <c r="N83" s="1"/>
      <c r="O83" s="1">
        <v>0</v>
      </c>
      <c r="P83" s="1">
        <v>50</v>
      </c>
      <c r="Q83" s="1">
        <v>50.160400000000003</v>
      </c>
      <c r="R83" s="1">
        <f t="shared" si="23"/>
        <v>0</v>
      </c>
      <c r="S83" s="5"/>
      <c r="T83" s="5"/>
      <c r="U83" s="1"/>
      <c r="V83" s="1" t="e">
        <f t="shared" si="24"/>
        <v>#DIV/0!</v>
      </c>
      <c r="W83" s="1" t="e">
        <f t="shared" si="25"/>
        <v>#DIV/0!</v>
      </c>
      <c r="X83" s="1">
        <v>16.6934</v>
      </c>
      <c r="Y83" s="1">
        <v>16.6934</v>
      </c>
      <c r="Z83" s="1">
        <v>0</v>
      </c>
      <c r="AA83" s="1">
        <v>2.4062000000000001</v>
      </c>
      <c r="AB83" s="1">
        <v>4.7898000000000014</v>
      </c>
      <c r="AC83" s="1">
        <v>2.3835999999999999</v>
      </c>
      <c r="AD83" s="1">
        <v>0</v>
      </c>
      <c r="AE83" s="1">
        <v>0</v>
      </c>
      <c r="AF83" s="1">
        <v>7.3477999999999994</v>
      </c>
      <c r="AG83" s="1">
        <v>9.7721999999999998</v>
      </c>
      <c r="AH83" s="1"/>
      <c r="AI83" s="1">
        <f t="shared" ref="AI83:AI96" si="28">G83*S83</f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135</v>
      </c>
      <c r="B84" s="1" t="s">
        <v>44</v>
      </c>
      <c r="C84" s="1">
        <v>12</v>
      </c>
      <c r="D84" s="1">
        <v>19</v>
      </c>
      <c r="E84" s="1">
        <v>5</v>
      </c>
      <c r="F84" s="1">
        <v>13</v>
      </c>
      <c r="G84" s="8">
        <v>0.3</v>
      </c>
      <c r="H84" s="1">
        <v>40</v>
      </c>
      <c r="I84" s="1" t="s">
        <v>40</v>
      </c>
      <c r="J84" s="1"/>
      <c r="K84" s="1">
        <v>5</v>
      </c>
      <c r="L84" s="1">
        <f t="shared" si="21"/>
        <v>0</v>
      </c>
      <c r="M84" s="1">
        <f t="shared" si="22"/>
        <v>5</v>
      </c>
      <c r="N84" s="1"/>
      <c r="O84" s="1">
        <v>0</v>
      </c>
      <c r="P84" s="1"/>
      <c r="Q84" s="1">
        <v>7.7999999999999989</v>
      </c>
      <c r="R84" s="1">
        <f t="shared" si="23"/>
        <v>1</v>
      </c>
      <c r="S84" s="5"/>
      <c r="T84" s="5"/>
      <c r="U84" s="1"/>
      <c r="V84" s="1">
        <f t="shared" si="24"/>
        <v>20.799999999999997</v>
      </c>
      <c r="W84" s="1">
        <f t="shared" si="25"/>
        <v>20.799999999999997</v>
      </c>
      <c r="X84" s="1">
        <v>1.4</v>
      </c>
      <c r="Y84" s="1">
        <v>1</v>
      </c>
      <c r="Z84" s="1">
        <v>1.4</v>
      </c>
      <c r="AA84" s="1">
        <v>1.4</v>
      </c>
      <c r="AB84" s="1">
        <v>0.8</v>
      </c>
      <c r="AC84" s="1">
        <v>0.8</v>
      </c>
      <c r="AD84" s="1">
        <v>1</v>
      </c>
      <c r="AE84" s="1">
        <v>1.6</v>
      </c>
      <c r="AF84" s="1">
        <v>0.6</v>
      </c>
      <c r="AG84" s="1">
        <v>0</v>
      </c>
      <c r="AH84" s="1"/>
      <c r="AI84" s="1">
        <f t="shared" si="28"/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136</v>
      </c>
      <c r="B85" s="1" t="s">
        <v>44</v>
      </c>
      <c r="C85" s="1">
        <v>12</v>
      </c>
      <c r="D85" s="1">
        <v>6</v>
      </c>
      <c r="E85" s="1">
        <v>5</v>
      </c>
      <c r="F85" s="1"/>
      <c r="G85" s="8">
        <v>0.3</v>
      </c>
      <c r="H85" s="1">
        <v>40</v>
      </c>
      <c r="I85" s="1" t="s">
        <v>40</v>
      </c>
      <c r="J85" s="1"/>
      <c r="K85" s="1">
        <v>10</v>
      </c>
      <c r="L85" s="1">
        <f t="shared" si="21"/>
        <v>-5</v>
      </c>
      <c r="M85" s="1">
        <f t="shared" si="22"/>
        <v>5</v>
      </c>
      <c r="N85" s="1"/>
      <c r="O85" s="1">
        <v>0</v>
      </c>
      <c r="P85" s="1"/>
      <c r="Q85" s="1">
        <v>10</v>
      </c>
      <c r="R85" s="1">
        <f t="shared" si="23"/>
        <v>1</v>
      </c>
      <c r="S85" s="5"/>
      <c r="T85" s="5"/>
      <c r="U85" s="1"/>
      <c r="V85" s="1">
        <f t="shared" si="24"/>
        <v>10</v>
      </c>
      <c r="W85" s="1">
        <f t="shared" si="25"/>
        <v>10</v>
      </c>
      <c r="X85" s="1">
        <v>1</v>
      </c>
      <c r="Y85" s="1">
        <v>0.2</v>
      </c>
      <c r="Z85" s="1">
        <v>1</v>
      </c>
      <c r="AA85" s="1">
        <v>1</v>
      </c>
      <c r="AB85" s="1">
        <v>0.4</v>
      </c>
      <c r="AC85" s="1">
        <v>1</v>
      </c>
      <c r="AD85" s="1">
        <v>1</v>
      </c>
      <c r="AE85" s="1">
        <v>1</v>
      </c>
      <c r="AF85" s="1">
        <v>0.8</v>
      </c>
      <c r="AG85" s="1">
        <v>0.8</v>
      </c>
      <c r="AH85" s="1" t="s">
        <v>137</v>
      </c>
      <c r="AI85" s="1">
        <f t="shared" si="28"/>
        <v>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138</v>
      </c>
      <c r="B86" s="1" t="s">
        <v>44</v>
      </c>
      <c r="C86" s="1">
        <v>193</v>
      </c>
      <c r="D86" s="1">
        <v>32</v>
      </c>
      <c r="E86" s="1">
        <v>110</v>
      </c>
      <c r="F86" s="1">
        <v>72</v>
      </c>
      <c r="G86" s="8">
        <v>0.3</v>
      </c>
      <c r="H86" s="1">
        <v>40</v>
      </c>
      <c r="I86" s="1" t="s">
        <v>40</v>
      </c>
      <c r="J86" s="1"/>
      <c r="K86" s="1">
        <v>112</v>
      </c>
      <c r="L86" s="1">
        <f t="shared" si="21"/>
        <v>-2</v>
      </c>
      <c r="M86" s="1">
        <f t="shared" si="22"/>
        <v>110</v>
      </c>
      <c r="N86" s="1"/>
      <c r="O86" s="1">
        <v>0</v>
      </c>
      <c r="P86" s="1"/>
      <c r="Q86" s="1">
        <v>45</v>
      </c>
      <c r="R86" s="1">
        <f t="shared" si="23"/>
        <v>22</v>
      </c>
      <c r="S86" s="5">
        <f t="shared" ref="S83:S96" si="29">11*R86-Q86-P86-F86</f>
        <v>125</v>
      </c>
      <c r="T86" s="5"/>
      <c r="U86" s="1"/>
      <c r="V86" s="1">
        <f t="shared" si="24"/>
        <v>11</v>
      </c>
      <c r="W86" s="1">
        <f t="shared" si="25"/>
        <v>5.3181818181818183</v>
      </c>
      <c r="X86" s="1">
        <v>18</v>
      </c>
      <c r="Y86" s="1">
        <v>14.8</v>
      </c>
      <c r="Z86" s="1">
        <v>15.2</v>
      </c>
      <c r="AA86" s="1">
        <v>21</v>
      </c>
      <c r="AB86" s="1">
        <v>19.600000000000001</v>
      </c>
      <c r="AC86" s="1">
        <v>16.8</v>
      </c>
      <c r="AD86" s="1">
        <v>16.8</v>
      </c>
      <c r="AE86" s="1">
        <v>16.600000000000001</v>
      </c>
      <c r="AF86" s="1">
        <v>19.8</v>
      </c>
      <c r="AG86" s="1">
        <v>20.2</v>
      </c>
      <c r="AH86" s="1"/>
      <c r="AI86" s="1">
        <f t="shared" si="28"/>
        <v>37.5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139</v>
      </c>
      <c r="B87" s="1" t="s">
        <v>44</v>
      </c>
      <c r="C87" s="1">
        <v>35</v>
      </c>
      <c r="D87" s="1"/>
      <c r="E87" s="1">
        <v>3</v>
      </c>
      <c r="F87" s="1">
        <v>32</v>
      </c>
      <c r="G87" s="8">
        <v>0.05</v>
      </c>
      <c r="H87" s="1">
        <v>120</v>
      </c>
      <c r="I87" s="1" t="s">
        <v>40</v>
      </c>
      <c r="J87" s="1"/>
      <c r="K87" s="1">
        <v>3</v>
      </c>
      <c r="L87" s="1">
        <f t="shared" si="21"/>
        <v>0</v>
      </c>
      <c r="M87" s="1">
        <f t="shared" si="22"/>
        <v>3</v>
      </c>
      <c r="N87" s="1"/>
      <c r="O87" s="1">
        <v>0</v>
      </c>
      <c r="P87" s="1"/>
      <c r="Q87" s="1">
        <v>0</v>
      </c>
      <c r="R87" s="1">
        <f t="shared" si="23"/>
        <v>0.6</v>
      </c>
      <c r="S87" s="5"/>
      <c r="T87" s="5"/>
      <c r="U87" s="1"/>
      <c r="V87" s="1">
        <f t="shared" si="24"/>
        <v>53.333333333333336</v>
      </c>
      <c r="W87" s="1">
        <f t="shared" si="25"/>
        <v>53.333333333333336</v>
      </c>
      <c r="X87" s="1">
        <v>2.2000000000000002</v>
      </c>
      <c r="Y87" s="1">
        <v>3.2</v>
      </c>
      <c r="Z87" s="1">
        <v>1</v>
      </c>
      <c r="AA87" s="1">
        <v>0.4</v>
      </c>
      <c r="AB87" s="1">
        <v>0.8</v>
      </c>
      <c r="AC87" s="1">
        <v>0.6</v>
      </c>
      <c r="AD87" s="1">
        <v>0.2</v>
      </c>
      <c r="AE87" s="1">
        <v>0.2</v>
      </c>
      <c r="AF87" s="1">
        <v>0</v>
      </c>
      <c r="AG87" s="1">
        <v>0</v>
      </c>
      <c r="AH87" s="21" t="s">
        <v>159</v>
      </c>
      <c r="AI87" s="1">
        <f t="shared" si="28"/>
        <v>0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140</v>
      </c>
      <c r="B88" s="1" t="s">
        <v>39</v>
      </c>
      <c r="C88" s="1">
        <v>7600.4250000000002</v>
      </c>
      <c r="D88" s="1">
        <v>3902.6660000000002</v>
      </c>
      <c r="E88" s="1">
        <v>5116.0079999999998</v>
      </c>
      <c r="F88" s="1">
        <v>4952.1930000000002</v>
      </c>
      <c r="G88" s="8">
        <v>1</v>
      </c>
      <c r="H88" s="1">
        <v>40</v>
      </c>
      <c r="I88" s="1" t="s">
        <v>40</v>
      </c>
      <c r="J88" s="1"/>
      <c r="K88" s="1">
        <v>5387.3180000000002</v>
      </c>
      <c r="L88" s="1">
        <f t="shared" si="21"/>
        <v>-271.3100000000004</v>
      </c>
      <c r="M88" s="1">
        <f t="shared" si="22"/>
        <v>5090.1579999999994</v>
      </c>
      <c r="N88" s="1">
        <v>25.85</v>
      </c>
      <c r="O88" s="1">
        <v>0</v>
      </c>
      <c r="P88" s="1">
        <v>500</v>
      </c>
      <c r="Q88" s="1">
        <v>1123.552600000002</v>
      </c>
      <c r="R88" s="1">
        <f t="shared" si="23"/>
        <v>1018.0315999999999</v>
      </c>
      <c r="S88" s="5">
        <f t="shared" si="29"/>
        <v>4622.6019999999962</v>
      </c>
      <c r="T88" s="5"/>
      <c r="U88" s="1"/>
      <c r="V88" s="1">
        <f t="shared" si="24"/>
        <v>10.999999999999998</v>
      </c>
      <c r="W88" s="1">
        <f t="shared" si="25"/>
        <v>6.459274545112355</v>
      </c>
      <c r="X88" s="1">
        <v>934.2872000000001</v>
      </c>
      <c r="Y88" s="1">
        <v>918.22360000000003</v>
      </c>
      <c r="Z88" s="1">
        <v>914.80539999999996</v>
      </c>
      <c r="AA88" s="1">
        <v>1092.5316</v>
      </c>
      <c r="AB88" s="1">
        <v>970.83260000000007</v>
      </c>
      <c r="AC88" s="1">
        <v>1077.6089999999999</v>
      </c>
      <c r="AD88" s="1">
        <v>1057.1020000000001</v>
      </c>
      <c r="AE88" s="1">
        <v>1012.652</v>
      </c>
      <c r="AF88" s="1">
        <v>878.23780000000011</v>
      </c>
      <c r="AG88" s="1">
        <v>956.17820000000006</v>
      </c>
      <c r="AH88" s="1" t="s">
        <v>53</v>
      </c>
      <c r="AI88" s="1">
        <f t="shared" si="28"/>
        <v>4622.6019999999962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141</v>
      </c>
      <c r="B89" s="1" t="s">
        <v>39</v>
      </c>
      <c r="C89" s="1">
        <v>50.100999999999999</v>
      </c>
      <c r="D89" s="1">
        <v>71.593000000000004</v>
      </c>
      <c r="E89" s="1">
        <v>71.715999999999994</v>
      </c>
      <c r="F89" s="1">
        <v>-1.9E-2</v>
      </c>
      <c r="G89" s="8">
        <v>1</v>
      </c>
      <c r="H89" s="1">
        <v>60</v>
      </c>
      <c r="I89" s="1" t="s">
        <v>40</v>
      </c>
      <c r="J89" s="1"/>
      <c r="K89" s="1">
        <v>108.238</v>
      </c>
      <c r="L89" s="1">
        <f t="shared" si="21"/>
        <v>-36.522000000000006</v>
      </c>
      <c r="M89" s="1">
        <f t="shared" si="22"/>
        <v>71.715999999999994</v>
      </c>
      <c r="N89" s="1"/>
      <c r="O89" s="1">
        <v>0</v>
      </c>
      <c r="P89" s="1"/>
      <c r="Q89" s="1">
        <v>0</v>
      </c>
      <c r="R89" s="1">
        <f t="shared" si="23"/>
        <v>14.3432</v>
      </c>
      <c r="S89" s="5">
        <f>7*R89-Q89-P89-F89</f>
        <v>100.42140000000001</v>
      </c>
      <c r="T89" s="5"/>
      <c r="U89" s="1"/>
      <c r="V89" s="1">
        <f t="shared" si="24"/>
        <v>7</v>
      </c>
      <c r="W89" s="1">
        <f t="shared" si="25"/>
        <v>-1.3246695298120364E-3</v>
      </c>
      <c r="X89" s="1">
        <v>4.6609999999999996</v>
      </c>
      <c r="Y89" s="1">
        <v>6.4687999999999999</v>
      </c>
      <c r="Z89" s="1">
        <v>7.4672000000000001</v>
      </c>
      <c r="AA89" s="1">
        <v>4.9443999999999999</v>
      </c>
      <c r="AB89" s="1">
        <v>3.2374000000000001</v>
      </c>
      <c r="AC89" s="1">
        <v>3.5903999999999998</v>
      </c>
      <c r="AD89" s="1">
        <v>3.222</v>
      </c>
      <c r="AE89" s="1">
        <v>3.222</v>
      </c>
      <c r="AF89" s="1">
        <v>1.581</v>
      </c>
      <c r="AG89" s="1">
        <v>1.581</v>
      </c>
      <c r="AH89" s="1"/>
      <c r="AI89" s="1">
        <f t="shared" si="28"/>
        <v>100.42140000000001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142</v>
      </c>
      <c r="B90" s="1" t="s">
        <v>44</v>
      </c>
      <c r="C90" s="1">
        <v>326</v>
      </c>
      <c r="D90" s="1">
        <v>70</v>
      </c>
      <c r="E90" s="1">
        <v>203</v>
      </c>
      <c r="F90" s="1">
        <v>171</v>
      </c>
      <c r="G90" s="8">
        <v>0.3</v>
      </c>
      <c r="H90" s="1">
        <v>40</v>
      </c>
      <c r="I90" s="1" t="s">
        <v>40</v>
      </c>
      <c r="J90" s="1"/>
      <c r="K90" s="1">
        <v>206</v>
      </c>
      <c r="L90" s="1">
        <f t="shared" si="21"/>
        <v>-3</v>
      </c>
      <c r="M90" s="1">
        <f t="shared" si="22"/>
        <v>203</v>
      </c>
      <c r="N90" s="1"/>
      <c r="O90" s="1">
        <v>0</v>
      </c>
      <c r="P90" s="1"/>
      <c r="Q90" s="1">
        <v>72</v>
      </c>
      <c r="R90" s="1">
        <f t="shared" si="23"/>
        <v>40.6</v>
      </c>
      <c r="S90" s="5">
        <f t="shared" si="29"/>
        <v>203.60000000000002</v>
      </c>
      <c r="T90" s="5"/>
      <c r="U90" s="1"/>
      <c r="V90" s="1">
        <f t="shared" si="24"/>
        <v>11</v>
      </c>
      <c r="W90" s="1">
        <f t="shared" si="25"/>
        <v>5.985221674876847</v>
      </c>
      <c r="X90" s="1">
        <v>35</v>
      </c>
      <c r="Y90" s="1">
        <v>35</v>
      </c>
      <c r="Z90" s="1">
        <v>36.799999999999997</v>
      </c>
      <c r="AA90" s="1">
        <v>43.8</v>
      </c>
      <c r="AB90" s="1">
        <v>34</v>
      </c>
      <c r="AC90" s="1">
        <v>34.799999999999997</v>
      </c>
      <c r="AD90" s="1">
        <v>46.8</v>
      </c>
      <c r="AE90" s="1">
        <v>49.8</v>
      </c>
      <c r="AF90" s="1">
        <v>36.200000000000003</v>
      </c>
      <c r="AG90" s="1">
        <v>33.4</v>
      </c>
      <c r="AH90" s="1"/>
      <c r="AI90" s="1">
        <f t="shared" si="28"/>
        <v>61.080000000000005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143</v>
      </c>
      <c r="B91" s="1" t="s">
        <v>44</v>
      </c>
      <c r="C91" s="1">
        <v>277</v>
      </c>
      <c r="D91" s="1">
        <v>25</v>
      </c>
      <c r="E91" s="1">
        <v>120</v>
      </c>
      <c r="F91" s="1">
        <v>73</v>
      </c>
      <c r="G91" s="8">
        <v>0.3</v>
      </c>
      <c r="H91" s="1">
        <v>40</v>
      </c>
      <c r="I91" s="1" t="s">
        <v>40</v>
      </c>
      <c r="J91" s="1"/>
      <c r="K91" s="1">
        <v>122</v>
      </c>
      <c r="L91" s="1">
        <f t="shared" si="21"/>
        <v>-2</v>
      </c>
      <c r="M91" s="1">
        <f t="shared" si="22"/>
        <v>120</v>
      </c>
      <c r="N91" s="1"/>
      <c r="O91" s="1">
        <v>0</v>
      </c>
      <c r="P91" s="1"/>
      <c r="Q91" s="1">
        <v>31.399999999999981</v>
      </c>
      <c r="R91" s="1">
        <f t="shared" si="23"/>
        <v>24</v>
      </c>
      <c r="S91" s="5">
        <f>10*R91-Q91-P91-F91</f>
        <v>135.60000000000002</v>
      </c>
      <c r="T91" s="5"/>
      <c r="U91" s="1"/>
      <c r="V91" s="1">
        <f t="shared" si="24"/>
        <v>10</v>
      </c>
      <c r="W91" s="1">
        <f t="shared" si="25"/>
        <v>4.3499999999999988</v>
      </c>
      <c r="X91" s="1">
        <v>23.4</v>
      </c>
      <c r="Y91" s="1">
        <v>21.6</v>
      </c>
      <c r="Z91" s="1">
        <v>21</v>
      </c>
      <c r="AA91" s="1">
        <v>26.6</v>
      </c>
      <c r="AB91" s="1">
        <v>22</v>
      </c>
      <c r="AC91" s="1">
        <v>17.2</v>
      </c>
      <c r="AD91" s="1">
        <v>20.399999999999999</v>
      </c>
      <c r="AE91" s="1">
        <v>21.2</v>
      </c>
      <c r="AF91" s="1">
        <v>20.6</v>
      </c>
      <c r="AG91" s="1">
        <v>21.2</v>
      </c>
      <c r="AH91" s="1" t="s">
        <v>144</v>
      </c>
      <c r="AI91" s="1">
        <f t="shared" si="28"/>
        <v>40.680000000000007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145</v>
      </c>
      <c r="B92" s="1" t="s">
        <v>39</v>
      </c>
      <c r="C92" s="1">
        <v>28.872</v>
      </c>
      <c r="D92" s="1">
        <v>17.762</v>
      </c>
      <c r="E92" s="1">
        <v>2.7650000000000001</v>
      </c>
      <c r="F92" s="1">
        <v>31.4</v>
      </c>
      <c r="G92" s="8">
        <v>1</v>
      </c>
      <c r="H92" s="1">
        <v>45</v>
      </c>
      <c r="I92" s="1" t="s">
        <v>40</v>
      </c>
      <c r="J92" s="1"/>
      <c r="K92" s="1">
        <v>2.7</v>
      </c>
      <c r="L92" s="1">
        <f t="shared" si="21"/>
        <v>6.4999999999999947E-2</v>
      </c>
      <c r="M92" s="1">
        <f t="shared" si="22"/>
        <v>2.7650000000000001</v>
      </c>
      <c r="N92" s="1"/>
      <c r="O92" s="1">
        <v>0</v>
      </c>
      <c r="P92" s="1"/>
      <c r="Q92" s="1">
        <v>0</v>
      </c>
      <c r="R92" s="1">
        <f t="shared" si="23"/>
        <v>0.55300000000000005</v>
      </c>
      <c r="S92" s="5"/>
      <c r="T92" s="5"/>
      <c r="U92" s="1"/>
      <c r="V92" s="1">
        <f t="shared" si="24"/>
        <v>56.781193490054243</v>
      </c>
      <c r="W92" s="1">
        <f t="shared" si="25"/>
        <v>56.781193490054243</v>
      </c>
      <c r="X92" s="1">
        <v>0.27600000000000002</v>
      </c>
      <c r="Y92" s="1">
        <v>0.27960000000000002</v>
      </c>
      <c r="Z92" s="1">
        <v>2.1206</v>
      </c>
      <c r="AA92" s="1">
        <v>1.841</v>
      </c>
      <c r="AB92" s="1">
        <v>0.27700000000000002</v>
      </c>
      <c r="AC92" s="1">
        <v>0.55559999999999998</v>
      </c>
      <c r="AD92" s="1">
        <v>0.55519999999999992</v>
      </c>
      <c r="AE92" s="1">
        <v>0.81059999999999999</v>
      </c>
      <c r="AF92" s="1">
        <v>1.0646</v>
      </c>
      <c r="AG92" s="1">
        <v>0.80920000000000003</v>
      </c>
      <c r="AH92" s="20" t="s">
        <v>160</v>
      </c>
      <c r="AI92" s="1">
        <f t="shared" si="28"/>
        <v>0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146</v>
      </c>
      <c r="B93" s="1" t="s">
        <v>39</v>
      </c>
      <c r="C93" s="1">
        <v>59.639000000000003</v>
      </c>
      <c r="D93" s="1">
        <v>52.530999999999999</v>
      </c>
      <c r="E93" s="1">
        <v>43.485999999999997</v>
      </c>
      <c r="F93" s="1">
        <v>44.914999999999999</v>
      </c>
      <c r="G93" s="8">
        <v>1</v>
      </c>
      <c r="H93" s="1">
        <v>50</v>
      </c>
      <c r="I93" s="1" t="s">
        <v>40</v>
      </c>
      <c r="J93" s="1"/>
      <c r="K93" s="1">
        <v>43.6</v>
      </c>
      <c r="L93" s="1">
        <f t="shared" si="21"/>
        <v>-0.11400000000000432</v>
      </c>
      <c r="M93" s="1">
        <f t="shared" si="22"/>
        <v>43.485999999999997</v>
      </c>
      <c r="N93" s="1"/>
      <c r="O93" s="1">
        <v>0</v>
      </c>
      <c r="P93" s="1"/>
      <c r="Q93" s="1">
        <v>6.2097999999999871</v>
      </c>
      <c r="R93" s="1">
        <f t="shared" si="23"/>
        <v>8.6971999999999987</v>
      </c>
      <c r="S93" s="5">
        <f t="shared" si="29"/>
        <v>44.544400000000003</v>
      </c>
      <c r="T93" s="5"/>
      <c r="U93" s="1"/>
      <c r="V93" s="1">
        <f t="shared" si="24"/>
        <v>11</v>
      </c>
      <c r="W93" s="1">
        <f t="shared" si="25"/>
        <v>5.8783056615922362</v>
      </c>
      <c r="X93" s="1">
        <v>7.1197999999999997</v>
      </c>
      <c r="Y93" s="1">
        <v>7.6632000000000007</v>
      </c>
      <c r="Z93" s="1">
        <v>8.7848000000000006</v>
      </c>
      <c r="AA93" s="1">
        <v>7.5718000000000014</v>
      </c>
      <c r="AB93" s="1">
        <v>9.2303999999999995</v>
      </c>
      <c r="AC93" s="1">
        <v>8.7050000000000001</v>
      </c>
      <c r="AD93" s="1">
        <v>7.3334000000000001</v>
      </c>
      <c r="AE93" s="1">
        <v>8.4169999999999998</v>
      </c>
      <c r="AF93" s="1">
        <v>10.3742</v>
      </c>
      <c r="AG93" s="1">
        <v>7.6686000000000014</v>
      </c>
      <c r="AH93" s="1"/>
      <c r="AI93" s="1">
        <f t="shared" si="28"/>
        <v>44.544400000000003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147</v>
      </c>
      <c r="B94" s="1" t="s">
        <v>44</v>
      </c>
      <c r="C94" s="1">
        <v>31</v>
      </c>
      <c r="D94" s="1">
        <v>24</v>
      </c>
      <c r="E94" s="1">
        <v>9</v>
      </c>
      <c r="F94" s="1">
        <v>34</v>
      </c>
      <c r="G94" s="8">
        <v>0.33</v>
      </c>
      <c r="H94" s="1">
        <v>40</v>
      </c>
      <c r="I94" s="1" t="s">
        <v>40</v>
      </c>
      <c r="J94" s="1"/>
      <c r="K94" s="1">
        <v>9</v>
      </c>
      <c r="L94" s="1">
        <f t="shared" si="21"/>
        <v>0</v>
      </c>
      <c r="M94" s="1">
        <f t="shared" si="22"/>
        <v>9</v>
      </c>
      <c r="N94" s="1"/>
      <c r="O94" s="1">
        <v>0</v>
      </c>
      <c r="P94" s="1"/>
      <c r="Q94" s="1">
        <v>0</v>
      </c>
      <c r="R94" s="1">
        <f t="shared" si="23"/>
        <v>1.8</v>
      </c>
      <c r="S94" s="5"/>
      <c r="T94" s="5"/>
      <c r="U94" s="1"/>
      <c r="V94" s="1">
        <f t="shared" si="24"/>
        <v>18.888888888888889</v>
      </c>
      <c r="W94" s="1">
        <f t="shared" si="25"/>
        <v>18.888888888888889</v>
      </c>
      <c r="X94" s="1">
        <v>1.6</v>
      </c>
      <c r="Y94" s="1">
        <v>1.4</v>
      </c>
      <c r="Z94" s="1">
        <v>2.8</v>
      </c>
      <c r="AA94" s="1">
        <v>3.6</v>
      </c>
      <c r="AB94" s="1">
        <v>1.6</v>
      </c>
      <c r="AC94" s="1">
        <v>0.4</v>
      </c>
      <c r="AD94" s="1">
        <v>0.4</v>
      </c>
      <c r="AE94" s="1">
        <v>0.8</v>
      </c>
      <c r="AF94" s="1">
        <v>1.8</v>
      </c>
      <c r="AG94" s="1">
        <v>1.4</v>
      </c>
      <c r="AH94" s="21" t="s">
        <v>159</v>
      </c>
      <c r="AI94" s="1">
        <f t="shared" si="28"/>
        <v>0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148</v>
      </c>
      <c r="B95" s="1" t="s">
        <v>44</v>
      </c>
      <c r="C95" s="1">
        <v>16</v>
      </c>
      <c r="D95" s="1">
        <v>17</v>
      </c>
      <c r="E95" s="1">
        <v>8</v>
      </c>
      <c r="F95" s="1">
        <v>16</v>
      </c>
      <c r="G95" s="8">
        <v>0.3</v>
      </c>
      <c r="H95" s="1">
        <v>40</v>
      </c>
      <c r="I95" s="1" t="s">
        <v>40</v>
      </c>
      <c r="J95" s="1"/>
      <c r="K95" s="1">
        <v>8</v>
      </c>
      <c r="L95" s="1">
        <f t="shared" si="21"/>
        <v>0</v>
      </c>
      <c r="M95" s="1">
        <f t="shared" si="22"/>
        <v>8</v>
      </c>
      <c r="N95" s="1"/>
      <c r="O95" s="1">
        <v>0</v>
      </c>
      <c r="P95" s="1"/>
      <c r="Q95" s="1">
        <v>6</v>
      </c>
      <c r="R95" s="1">
        <f t="shared" si="23"/>
        <v>1.6</v>
      </c>
      <c r="S95" s="5"/>
      <c r="T95" s="5"/>
      <c r="U95" s="1"/>
      <c r="V95" s="1">
        <f t="shared" si="24"/>
        <v>13.75</v>
      </c>
      <c r="W95" s="1">
        <f t="shared" si="25"/>
        <v>13.75</v>
      </c>
      <c r="X95" s="1">
        <v>1.8</v>
      </c>
      <c r="Y95" s="1">
        <v>2</v>
      </c>
      <c r="Z95" s="1">
        <v>1</v>
      </c>
      <c r="AA95" s="1">
        <v>2.2000000000000002</v>
      </c>
      <c r="AB95" s="1">
        <v>1.6</v>
      </c>
      <c r="AC95" s="1">
        <v>0.4</v>
      </c>
      <c r="AD95" s="1">
        <v>0.8</v>
      </c>
      <c r="AE95" s="1">
        <v>0.8</v>
      </c>
      <c r="AF95" s="1">
        <v>1.6</v>
      </c>
      <c r="AG95" s="1">
        <v>1.8</v>
      </c>
      <c r="AH95" s="1"/>
      <c r="AI95" s="1">
        <f t="shared" si="28"/>
        <v>0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 t="s">
        <v>149</v>
      </c>
      <c r="B96" s="1" t="s">
        <v>44</v>
      </c>
      <c r="C96" s="1">
        <v>42</v>
      </c>
      <c r="D96" s="1">
        <v>11</v>
      </c>
      <c r="E96" s="1">
        <v>4</v>
      </c>
      <c r="F96" s="1">
        <v>25</v>
      </c>
      <c r="G96" s="8">
        <v>0.12</v>
      </c>
      <c r="H96" s="1">
        <v>45</v>
      </c>
      <c r="I96" s="1" t="s">
        <v>40</v>
      </c>
      <c r="J96" s="1"/>
      <c r="K96" s="1">
        <v>5</v>
      </c>
      <c r="L96" s="1">
        <f t="shared" si="21"/>
        <v>-1</v>
      </c>
      <c r="M96" s="1">
        <f t="shared" si="22"/>
        <v>4</v>
      </c>
      <c r="N96" s="1"/>
      <c r="O96" s="1">
        <v>0</v>
      </c>
      <c r="P96" s="1"/>
      <c r="Q96" s="1">
        <v>0</v>
      </c>
      <c r="R96" s="1">
        <f t="shared" si="23"/>
        <v>0.8</v>
      </c>
      <c r="S96" s="5"/>
      <c r="T96" s="5"/>
      <c r="U96" s="1"/>
      <c r="V96" s="1">
        <f t="shared" si="24"/>
        <v>31.25</v>
      </c>
      <c r="W96" s="1">
        <f t="shared" si="25"/>
        <v>31.25</v>
      </c>
      <c r="X96" s="1">
        <v>2.2000000000000002</v>
      </c>
      <c r="Y96" s="1">
        <v>3.6</v>
      </c>
      <c r="Z96" s="1">
        <v>2.2000000000000002</v>
      </c>
      <c r="AA96" s="1">
        <v>4.8</v>
      </c>
      <c r="AB96" s="1">
        <v>3.2</v>
      </c>
      <c r="AC96" s="1">
        <v>0.6</v>
      </c>
      <c r="AD96" s="1">
        <v>0.2</v>
      </c>
      <c r="AE96" s="1">
        <v>0.2</v>
      </c>
      <c r="AF96" s="1">
        <v>0.8</v>
      </c>
      <c r="AG96" s="1">
        <v>0.8</v>
      </c>
      <c r="AH96" s="20" t="s">
        <v>161</v>
      </c>
      <c r="AI96" s="1">
        <f t="shared" si="28"/>
        <v>0</v>
      </c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4" t="s">
        <v>150</v>
      </c>
      <c r="B97" s="14" t="s">
        <v>39</v>
      </c>
      <c r="C97" s="14">
        <v>20.065000000000001</v>
      </c>
      <c r="D97" s="14"/>
      <c r="E97" s="14"/>
      <c r="F97" s="14"/>
      <c r="G97" s="15">
        <v>0</v>
      </c>
      <c r="H97" s="14">
        <v>180</v>
      </c>
      <c r="I97" s="14" t="s">
        <v>40</v>
      </c>
      <c r="J97" s="14"/>
      <c r="K97" s="14"/>
      <c r="L97" s="14">
        <f t="shared" si="21"/>
        <v>0</v>
      </c>
      <c r="M97" s="14">
        <f t="shared" si="22"/>
        <v>0</v>
      </c>
      <c r="N97" s="14"/>
      <c r="O97" s="14">
        <v>0</v>
      </c>
      <c r="P97" s="14"/>
      <c r="Q97" s="14">
        <v>0</v>
      </c>
      <c r="R97" s="14">
        <f t="shared" si="23"/>
        <v>0</v>
      </c>
      <c r="S97" s="16"/>
      <c r="T97" s="16"/>
      <c r="U97" s="14"/>
      <c r="V97" s="14" t="e">
        <f t="shared" si="24"/>
        <v>#DIV/0!</v>
      </c>
      <c r="W97" s="14" t="e">
        <f t="shared" si="25"/>
        <v>#DIV/0!</v>
      </c>
      <c r="X97" s="14">
        <v>0</v>
      </c>
      <c r="Y97" s="14">
        <v>0</v>
      </c>
      <c r="Z97" s="14">
        <v>0.30199999999999999</v>
      </c>
      <c r="AA97" s="14">
        <v>0.30199999999999999</v>
      </c>
      <c r="AB97" s="14">
        <v>0.2248</v>
      </c>
      <c r="AC97" s="14">
        <v>0.2248</v>
      </c>
      <c r="AD97" s="14">
        <v>0</v>
      </c>
      <c r="AE97" s="14">
        <v>0</v>
      </c>
      <c r="AF97" s="14">
        <v>7.3800000000000004E-2</v>
      </c>
      <c r="AG97" s="14">
        <v>7.3800000000000004E-2</v>
      </c>
      <c r="AH97" s="17" t="s">
        <v>151</v>
      </c>
      <c r="AI97" s="14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</sheetData>
  <autoFilter ref="A3:AI9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2025-09-23T08:57:17Z</dcterms:created>
  <dcterms:modified xsi:type="dcterms:W3CDTF">2025-09-23T09:19:05Z</dcterms:modified>
</cp:coreProperties>
</file>