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16D19B1-16B7-4A03-9E57-795F441C86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2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<sst xmlns="http://schemas.openxmlformats.org/spreadsheetml/2006/main" count="2203" uniqueCount="804">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</sst>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1</v>
      </c>
      <c r="Y35" s="54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1.6666666666666667</v>
      </c>
      <c r="Y36" s="549">
        <f>IFERROR(Y35/H35,"0")</f>
        <v>2</v>
      </c>
      <c r="Z36" s="549">
        <f>IFERROR(IF(Z35="",0,Z35),"0")</f>
        <v>1.302E-2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1</v>
      </c>
      <c r="Y37" s="549">
        <f>IFERROR(SUM(Y35:Y35),"0")</f>
        <v>1.2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45</v>
      </c>
      <c r="Y52" s="54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46.747767857142861</v>
      </c>
      <c r="BN52" s="64">
        <f t="shared" ref="BN52:BN57" si="8">IFERROR(Y52*I52/H52,"0")</f>
        <v>58.174999999999997</v>
      </c>
      <c r="BO52" s="64">
        <f t="shared" ref="BO52:BO57" si="9">IFERROR(1/J52*(X52/H52),"0")</f>
        <v>6.2779017857142863E-2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4.0178571428571432</v>
      </c>
      <c r="Y58" s="549">
        <f>IFERROR(Y52/H52,"0")+IFERROR(Y53/H53,"0")+IFERROR(Y54/H54,"0")+IFERROR(Y55/H55,"0")+IFERROR(Y56/H56,"0")+IFERROR(Y57/H57,"0")</f>
        <v>5</v>
      </c>
      <c r="Z58" s="549">
        <f>IFERROR(IF(Z52="",0,Z52),"0")+IFERROR(IF(Z53="",0,Z53),"0")+IFERROR(IF(Z54="",0,Z54),"0")+IFERROR(IF(Z55="",0,Z55),"0")+IFERROR(IF(Z56="",0,Z56),"0")+IFERROR(IF(Z57="",0,Z57),"0")</f>
        <v>9.4899999999999998E-2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45</v>
      </c>
      <c r="Y59" s="549">
        <f>IFERROR(SUM(Y52:Y57),"0")</f>
        <v>56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91</v>
      </c>
      <c r="Y61" s="548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94.665277777777774</v>
      </c>
      <c r="BN61" s="64">
        <f>IFERROR(Y61*I61/H61,"0")</f>
        <v>101.11499999999998</v>
      </c>
      <c r="BO61" s="64">
        <f>IFERROR(1/J61*(X61/H61),"0")</f>
        <v>0.13165509259259259</v>
      </c>
      <c r="BP61" s="64">
        <f>IFERROR(1/J61*(Y61/H61),"0")</f>
        <v>0.140625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8.4259259259259256</v>
      </c>
      <c r="Y64" s="549">
        <f>IFERROR(Y61/H61,"0")+IFERROR(Y62/H62,"0")+IFERROR(Y63/H63,"0")</f>
        <v>9</v>
      </c>
      <c r="Z64" s="549">
        <f>IFERROR(IF(Z61="",0,Z61),"0")+IFERROR(IF(Z62="",0,Z62),"0")+IFERROR(IF(Z63="",0,Z63),"0")</f>
        <v>0.17082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91</v>
      </c>
      <c r="Y65" s="549">
        <f>IFERROR(SUM(Y61:Y63),"0")</f>
        <v>97.2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35</v>
      </c>
      <c r="Y81" s="548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36.951923076923073</v>
      </c>
      <c r="BN81" s="64">
        <f>IFERROR(Y81*I81/H81,"0")</f>
        <v>41.174999999999997</v>
      </c>
      <c r="BO81" s="64">
        <f>IFERROR(1/J81*(X81/H81),"0")</f>
        <v>7.0112179487179488E-2</v>
      </c>
      <c r="BP81" s="64">
        <f>IFERROR(1/J81*(Y81/H81),"0")</f>
        <v>7.8125E-2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4.4871794871794872</v>
      </c>
      <c r="Y83" s="549">
        <f>IFERROR(Y81/H81,"0")+IFERROR(Y82/H82,"0")</f>
        <v>5</v>
      </c>
      <c r="Z83" s="549">
        <f>IFERROR(IF(Z81="",0,Z81),"0")+IFERROR(IF(Z82="",0,Z82),"0")</f>
        <v>9.4899999999999998E-2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35</v>
      </c>
      <c r="Y84" s="549">
        <f>IFERROR(SUM(Y81:Y82),"0")</f>
        <v>39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398</v>
      </c>
      <c r="Y87" s="548">
        <f>IFERROR(IF(X87="",0,CEILING((X87/$H87),1)*$H87),"")</f>
        <v>399.6</v>
      </c>
      <c r="Z87" s="36">
        <f>IFERROR(IF(Y87=0,"",ROUNDUP(Y87/H87,0)*0.01898),"")</f>
        <v>0.70226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414.03055555555551</v>
      </c>
      <c r="BN87" s="64">
        <f>IFERROR(Y87*I87/H87,"0")</f>
        <v>415.69499999999999</v>
      </c>
      <c r="BO87" s="64">
        <f>IFERROR(1/J87*(X87/H87),"0")</f>
        <v>0.57581018518518512</v>
      </c>
      <c r="BP87" s="64">
        <f>IFERROR(1/J87*(Y87/H87),"0")</f>
        <v>0.578125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10</v>
      </c>
      <c r="Y89" s="548">
        <f>IFERROR(IF(X89="",0,CEILING((X89/$H89),1)*$H89),"")</f>
        <v>13.5</v>
      </c>
      <c r="Z89" s="36">
        <f>IFERROR(IF(Y89=0,"",ROUNDUP(Y89/H89,0)*0.00902),"")</f>
        <v>2.7060000000000001E-2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10.466666666666667</v>
      </c>
      <c r="BN89" s="64">
        <f>IFERROR(Y89*I89/H89,"0")</f>
        <v>14.13</v>
      </c>
      <c r="BO89" s="64">
        <f>IFERROR(1/J89*(X89/H89),"0")</f>
        <v>1.6835016835016835E-2</v>
      </c>
      <c r="BP89" s="64">
        <f>IFERROR(1/J89*(Y89/H89),"0")</f>
        <v>2.2727272727272728E-2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39.074074074074069</v>
      </c>
      <c r="Y90" s="549">
        <f>IFERROR(Y87/H87,"0")+IFERROR(Y88/H88,"0")+IFERROR(Y89/H89,"0")</f>
        <v>40</v>
      </c>
      <c r="Z90" s="549">
        <f>IFERROR(IF(Z87="",0,Z87),"0")+IFERROR(IF(Z88="",0,Z88),"0")+IFERROR(IF(Z89="",0,Z89),"0")</f>
        <v>0.72931999999999997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408</v>
      </c>
      <c r="Y91" s="549">
        <f>IFERROR(SUM(Y87:Y89),"0")</f>
        <v>413.1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301</v>
      </c>
      <c r="Y95" s="548">
        <f>IFERROR(IF(X95="",0,CEILING((X95/$H95),1)*$H95),"")</f>
        <v>302.40000000000003</v>
      </c>
      <c r="Z95" s="36">
        <f>IFERROR(IF(Y95=0,"",ROUNDUP(Y95/H95,0)*0.00651),"")</f>
        <v>0.72911999999999999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329.09333333333331</v>
      </c>
      <c r="BN95" s="64">
        <f>IFERROR(Y95*I95/H95,"0")</f>
        <v>330.62400000000002</v>
      </c>
      <c r="BO95" s="64">
        <f>IFERROR(1/J95*(X95/H95),"0")</f>
        <v>0.61253561253561262</v>
      </c>
      <c r="BP95" s="64">
        <f>IFERROR(1/J95*(Y95/H95),"0")</f>
        <v>0.61538461538461542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111.48148148148148</v>
      </c>
      <c r="Y97" s="549">
        <f>IFERROR(Y93/H93,"0")+IFERROR(Y94/H94,"0")+IFERROR(Y95/H95,"0")+IFERROR(Y96/H96,"0")</f>
        <v>112</v>
      </c>
      <c r="Z97" s="549">
        <f>IFERROR(IF(Z93="",0,Z93),"0")+IFERROR(IF(Z94="",0,Z94),"0")+IFERROR(IF(Z95="",0,Z95),"0")+IFERROR(IF(Z96="",0,Z96),"0")</f>
        <v>0.72911999999999999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301</v>
      </c>
      <c r="Y98" s="549">
        <f>IFERROR(SUM(Y93:Y96),"0")</f>
        <v>302.40000000000003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516</v>
      </c>
      <c r="Y101" s="548">
        <f>IFERROR(IF(X101="",0,CEILING((X101/$H101),1)*$H101),"")</f>
        <v>518.40000000000009</v>
      </c>
      <c r="Z101" s="36">
        <f>IFERROR(IF(Y101=0,"",ROUNDUP(Y101/H101,0)*0.01898),"")</f>
        <v>0.91104000000000007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536.78333333333319</v>
      </c>
      <c r="BN101" s="64">
        <f>IFERROR(Y101*I101/H101,"0")</f>
        <v>539.28000000000009</v>
      </c>
      <c r="BO101" s="64">
        <f>IFERROR(1/J101*(X101/H101),"0")</f>
        <v>0.74652777777777768</v>
      </c>
      <c r="BP101" s="64">
        <f>IFERROR(1/J101*(Y101/H101),"0")</f>
        <v>0.75000000000000011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47.777777777777771</v>
      </c>
      <c r="Y105" s="549">
        <f>IFERROR(Y101/H101,"0")+IFERROR(Y102/H102,"0")+IFERROR(Y103/H103,"0")+IFERROR(Y104/H104,"0")</f>
        <v>48.000000000000007</v>
      </c>
      <c r="Z105" s="549">
        <f>IFERROR(IF(Z101="",0,Z101),"0")+IFERROR(IF(Z102="",0,Z102),"0")+IFERROR(IF(Z103="",0,Z103),"0")+IFERROR(IF(Z104="",0,Z104),"0")</f>
        <v>0.91104000000000007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516</v>
      </c>
      <c r="Y106" s="549">
        <f>IFERROR(SUM(Y101:Y104),"0")</f>
        <v>518.40000000000009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47</v>
      </c>
      <c r="Y110" s="548">
        <f>IFERROR(IF(X110="",0,CEILING((X110/$H110),1)*$H110),"")</f>
        <v>48</v>
      </c>
      <c r="Z110" s="36">
        <f>IFERROR(IF(Y110=0,"",ROUNDUP(Y110/H110,0)*0.00651),"")</f>
        <v>0.13020000000000001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50.525000000000006</v>
      </c>
      <c r="BN110" s="64">
        <f>IFERROR(Y110*I110/H110,"0")</f>
        <v>51.6</v>
      </c>
      <c r="BO110" s="64">
        <f>IFERROR(1/J110*(X110/H110),"0")</f>
        <v>0.10760073260073262</v>
      </c>
      <c r="BP110" s="64">
        <f>IFERROR(1/J110*(Y110/H110),"0")</f>
        <v>0.1098901098901099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19.583333333333336</v>
      </c>
      <c r="Y111" s="549">
        <f>IFERROR(Y108/H108,"0")+IFERROR(Y109/H109,"0")+IFERROR(Y110/H110,"0")</f>
        <v>20</v>
      </c>
      <c r="Z111" s="549">
        <f>IFERROR(IF(Z108="",0,Z108),"0")+IFERROR(IF(Z109="",0,Z109),"0")+IFERROR(IF(Z110="",0,Z110),"0")</f>
        <v>0.13020000000000001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47</v>
      </c>
      <c r="Y112" s="549">
        <f>IFERROR(SUM(Y108:Y110),"0")</f>
        <v>48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396</v>
      </c>
      <c r="Y114" s="548">
        <f>IFERROR(IF(X114="",0,CEILING((X114/$H114),1)*$H114),"")</f>
        <v>396.9</v>
      </c>
      <c r="Z114" s="36">
        <f>IFERROR(IF(Y114=0,"",ROUNDUP(Y114/H114,0)*0.01898),"")</f>
        <v>0.93002000000000007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421.08</v>
      </c>
      <c r="BN114" s="64">
        <f>IFERROR(Y114*I114/H114,"0")</f>
        <v>422.03699999999998</v>
      </c>
      <c r="BO114" s="64">
        <f>IFERROR(1/J114*(X114/H114),"0")</f>
        <v>0.76388888888888895</v>
      </c>
      <c r="BP114" s="64">
        <f>IFERROR(1/J114*(Y114/H114),"0")</f>
        <v>0.765625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655</v>
      </c>
      <c r="Y116" s="548">
        <f>IFERROR(IF(X116="",0,CEILING((X116/$H116),1)*$H116),"")</f>
        <v>656.1</v>
      </c>
      <c r="Z116" s="36">
        <f>IFERROR(IF(Y116=0,"",ROUNDUP(Y116/H116,0)*0.00651),"")</f>
        <v>1.5819300000000001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716.13333333333321</v>
      </c>
      <c r="BN116" s="64">
        <f>IFERROR(Y116*I116/H116,"0")</f>
        <v>717.3359999999999</v>
      </c>
      <c r="BO116" s="64">
        <f>IFERROR(1/J116*(X116/H116),"0")</f>
        <v>1.332926332926333</v>
      </c>
      <c r="BP116" s="64">
        <f>IFERROR(1/J116*(Y116/H116),"0")</f>
        <v>1.3351648351648353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291.48148148148147</v>
      </c>
      <c r="Y118" s="549">
        <f>IFERROR(Y114/H114,"0")+IFERROR(Y115/H115,"0")+IFERROR(Y116/H116,"0")+IFERROR(Y117/H117,"0")</f>
        <v>292</v>
      </c>
      <c r="Z118" s="549">
        <f>IFERROR(IF(Z114="",0,Z114),"0")+IFERROR(IF(Z115="",0,Z115),"0")+IFERROR(IF(Z116="",0,Z116),"0")+IFERROR(IF(Z117="",0,Z117),"0")</f>
        <v>2.5119500000000001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1051</v>
      </c>
      <c r="Y119" s="549">
        <f>IFERROR(SUM(Y114:Y117),"0")</f>
        <v>1053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4</v>
      </c>
      <c r="Y160" s="548">
        <f t="shared" ref="Y160:Y168" si="11">IFERROR(IF(X160="",0,CEILING((X160/$H160),1)*$H160),"")</f>
        <v>4.2</v>
      </c>
      <c r="Z160" s="36">
        <f>IFERROR(IF(Y160=0,"",ROUNDUP(Y160/H160,0)*0.00902),"")</f>
        <v>9.0200000000000002E-3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4.2571428571428571</v>
      </c>
      <c r="BN160" s="64">
        <f t="shared" ref="BN160:BN168" si="13">IFERROR(Y160*I160/H160,"0")</f>
        <v>4.47</v>
      </c>
      <c r="BO160" s="64">
        <f t="shared" ref="BO160:BO168" si="14">IFERROR(1/J160*(X160/H160),"0")</f>
        <v>7.215007215007215E-3</v>
      </c>
      <c r="BP160" s="64">
        <f t="shared" ref="BP160:BP168" si="15">IFERROR(1/J160*(Y160/H160),"0")</f>
        <v>7.575757575757576E-3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89</v>
      </c>
      <c r="Y162" s="548">
        <f t="shared" si="11"/>
        <v>92.4</v>
      </c>
      <c r="Z162" s="36">
        <f>IFERROR(IF(Y162=0,"",ROUNDUP(Y162/H162,0)*0.00902),"")</f>
        <v>0.19844000000000001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93.45</v>
      </c>
      <c r="BN162" s="64">
        <f t="shared" si="13"/>
        <v>97.02000000000001</v>
      </c>
      <c r="BO162" s="64">
        <f t="shared" si="14"/>
        <v>0.16053391053391053</v>
      </c>
      <c r="BP162" s="64">
        <f t="shared" si="15"/>
        <v>0.16666666666666669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43</v>
      </c>
      <c r="Y163" s="548">
        <f t="shared" si="11"/>
        <v>44.1</v>
      </c>
      <c r="Z163" s="36">
        <f>IFERROR(IF(Y163=0,"",ROUNDUP(Y163/H163,0)*0.00502),"")</f>
        <v>0.10542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45.661904761904758</v>
      </c>
      <c r="BN163" s="64">
        <f t="shared" si="13"/>
        <v>46.83</v>
      </c>
      <c r="BO163" s="64">
        <f t="shared" si="14"/>
        <v>8.7505087505087509E-2</v>
      </c>
      <c r="BP163" s="64">
        <f t="shared" si="15"/>
        <v>8.9743589743589758E-2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38</v>
      </c>
      <c r="Y166" s="548">
        <f t="shared" si="11"/>
        <v>39.9</v>
      </c>
      <c r="Z166" s="36">
        <f>IFERROR(IF(Y166=0,"",ROUNDUP(Y166/H166,0)*0.00502),"")</f>
        <v>9.5380000000000006E-2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39.80952380952381</v>
      </c>
      <c r="BN166" s="64">
        <f t="shared" si="13"/>
        <v>41.8</v>
      </c>
      <c r="BO166" s="64">
        <f t="shared" si="14"/>
        <v>7.7330077330077338E-2</v>
      </c>
      <c r="BP166" s="64">
        <f t="shared" si="15"/>
        <v>8.11965811965812E-2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60.714285714285715</v>
      </c>
      <c r="Y169" s="549">
        <f>IFERROR(Y160/H160,"0")+IFERROR(Y161/H161,"0")+IFERROR(Y162/H162,"0")+IFERROR(Y163/H163,"0")+IFERROR(Y164/H164,"0")+IFERROR(Y165/H165,"0")+IFERROR(Y166/H166,"0")+IFERROR(Y167/H167,"0")+IFERROR(Y168/H168,"0")</f>
        <v>63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0.40826000000000001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174</v>
      </c>
      <c r="Y170" s="549">
        <f>IFERROR(SUM(Y160:Y168),"0")</f>
        <v>180.60000000000002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5</v>
      </c>
      <c r="Y178" s="548">
        <f>IFERROR(IF(X178="",0,CEILING((X178/$H178),1)*$H178),"")</f>
        <v>5.04</v>
      </c>
      <c r="Z178" s="36">
        <f>IFERROR(IF(Y178=0,"",ROUNDUP(Y178/H178,0)*0.0059),"")</f>
        <v>2.3599999999999999E-2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5.753968253968254</v>
      </c>
      <c r="BN178" s="64">
        <f>IFERROR(Y178*I178/H178,"0")</f>
        <v>5.8</v>
      </c>
      <c r="BO178" s="64">
        <f>IFERROR(1/J178*(X178/H178),"0")</f>
        <v>1.8371546149323927E-2</v>
      </c>
      <c r="BP178" s="64">
        <f>IFERROR(1/J178*(Y178/H178),"0")</f>
        <v>1.8518518518518517E-2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3.9682539682539684</v>
      </c>
      <c r="Y179" s="549">
        <f>IFERROR(Y178/H178,"0")</f>
        <v>4</v>
      </c>
      <c r="Z179" s="549">
        <f>IFERROR(IF(Z178="",0,Z178),"0")</f>
        <v>2.3599999999999999E-2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5</v>
      </c>
      <c r="Y180" s="549">
        <f>IFERROR(SUM(Y178:Y178),"0")</f>
        <v>5.04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397</v>
      </c>
      <c r="Y194" s="548">
        <f t="shared" si="16"/>
        <v>399.6</v>
      </c>
      <c r="Z194" s="36">
        <f>IFERROR(IF(Y194=0,"",ROUNDUP(Y194/H194,0)*0.00902),"")</f>
        <v>0.66748000000000007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412.43888888888887</v>
      </c>
      <c r="BN194" s="64">
        <f t="shared" si="18"/>
        <v>415.14000000000004</v>
      </c>
      <c r="BO194" s="64">
        <f t="shared" si="19"/>
        <v>0.55695847362514028</v>
      </c>
      <c r="BP194" s="64">
        <f t="shared" si="20"/>
        <v>0.56060606060606066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498</v>
      </c>
      <c r="Y196" s="548">
        <f t="shared" si="16"/>
        <v>502.20000000000005</v>
      </c>
      <c r="Z196" s="36">
        <f>IFERROR(IF(Y196=0,"",ROUNDUP(Y196/H196,0)*0.00902),"")</f>
        <v>0.83886000000000005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517.36666666666667</v>
      </c>
      <c r="BN196" s="64">
        <f t="shared" si="18"/>
        <v>521.73</v>
      </c>
      <c r="BO196" s="64">
        <f t="shared" si="19"/>
        <v>0.69865319865319864</v>
      </c>
      <c r="BP196" s="64">
        <f t="shared" si="20"/>
        <v>0.70454545454545459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61</v>
      </c>
      <c r="Y197" s="548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65.405555555555551</v>
      </c>
      <c r="BN197" s="64">
        <f t="shared" si="18"/>
        <v>65.62</v>
      </c>
      <c r="BO197" s="64">
        <f t="shared" si="19"/>
        <v>0.14482431149097816</v>
      </c>
      <c r="BP197" s="64">
        <f t="shared" si="20"/>
        <v>0.14529914529914531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41</v>
      </c>
      <c r="Y198" s="548">
        <f t="shared" si="16"/>
        <v>41.4</v>
      </c>
      <c r="Z198" s="36">
        <f>IFERROR(IF(Y198=0,"",ROUNDUP(Y198/H198,0)*0.00502),"")</f>
        <v>0.11546000000000001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43.277777777777771</v>
      </c>
      <c r="BN198" s="64">
        <f t="shared" si="18"/>
        <v>43.699999999999996</v>
      </c>
      <c r="BO198" s="64">
        <f t="shared" si="19"/>
        <v>9.7340930674264026E-2</v>
      </c>
      <c r="BP198" s="64">
        <f t="shared" si="20"/>
        <v>9.8290598290598302E-2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38</v>
      </c>
      <c r="Y200" s="548">
        <f t="shared" si="1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40.111111111111114</v>
      </c>
      <c r="BN200" s="64">
        <f t="shared" si="18"/>
        <v>41.8</v>
      </c>
      <c r="BO200" s="64">
        <f t="shared" si="19"/>
        <v>9.0218423551756896E-2</v>
      </c>
      <c r="BP200" s="64">
        <f t="shared" si="20"/>
        <v>9.401709401709403E-2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243.5185185185185</v>
      </c>
      <c r="Y201" s="549">
        <f>IFERROR(Y193/H193,"0")+IFERROR(Y194/H194,"0")+IFERROR(Y195/H195,"0")+IFERROR(Y196/H196,"0")+IFERROR(Y197/H197,"0")+IFERROR(Y198/H198,"0")+IFERROR(Y199/H199,"0")+IFERROR(Y200/H200,"0")</f>
        <v>246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1.9029200000000004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1035</v>
      </c>
      <c r="Y202" s="549">
        <f>IFERROR(SUM(Y193:Y200),"0")</f>
        <v>1044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230</v>
      </c>
      <c r="Y209" s="548">
        <f t="shared" si="21"/>
        <v>230.39999999999998</v>
      </c>
      <c r="Z209" s="36">
        <f t="shared" si="26"/>
        <v>0.62495999999999996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254.15000000000003</v>
      </c>
      <c r="BN209" s="64">
        <f t="shared" si="23"/>
        <v>254.59200000000001</v>
      </c>
      <c r="BO209" s="64">
        <f t="shared" si="24"/>
        <v>0.52655677655677668</v>
      </c>
      <c r="BP209" s="64">
        <f t="shared" si="25"/>
        <v>0.52747252747252749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143</v>
      </c>
      <c r="Y210" s="548">
        <f t="shared" si="21"/>
        <v>144</v>
      </c>
      <c r="Z210" s="36">
        <f t="shared" si="26"/>
        <v>0.3906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158.01500000000001</v>
      </c>
      <c r="BN210" s="64">
        <f t="shared" si="23"/>
        <v>159.12000000000003</v>
      </c>
      <c r="BO210" s="64">
        <f t="shared" si="24"/>
        <v>0.32738095238095244</v>
      </c>
      <c r="BP210" s="64">
        <f t="shared" si="25"/>
        <v>0.32967032967032972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126</v>
      </c>
      <c r="Y211" s="548">
        <f t="shared" si="21"/>
        <v>127.19999999999999</v>
      </c>
      <c r="Z211" s="36">
        <f t="shared" si="26"/>
        <v>0.34503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139.23000000000002</v>
      </c>
      <c r="BN211" s="64">
        <f t="shared" si="23"/>
        <v>140.55599999999998</v>
      </c>
      <c r="BO211" s="64">
        <f t="shared" si="24"/>
        <v>0.28846153846153849</v>
      </c>
      <c r="BP211" s="64">
        <f t="shared" si="25"/>
        <v>0.29120879120879123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185</v>
      </c>
      <c r="Y212" s="548">
        <f t="shared" si="21"/>
        <v>187.2</v>
      </c>
      <c r="Z212" s="36">
        <f t="shared" si="26"/>
        <v>0.50778000000000001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204.88749999999999</v>
      </c>
      <c r="BN212" s="64">
        <f t="shared" si="23"/>
        <v>207.32399999999998</v>
      </c>
      <c r="BO212" s="64">
        <f t="shared" si="24"/>
        <v>0.42353479853479864</v>
      </c>
      <c r="BP212" s="64">
        <f t="shared" si="25"/>
        <v>0.4285714285714286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285</v>
      </c>
      <c r="Y213" s="549">
        <f>IFERROR(Y204/H204,"0")+IFERROR(Y205/H205,"0")+IFERROR(Y206/H206,"0")+IFERROR(Y207/H207,"0")+IFERROR(Y208/H208,"0")+IFERROR(Y209/H209,"0")+IFERROR(Y210/H210,"0")+IFERROR(Y211/H211,"0")+IFERROR(Y212/H212,"0")</f>
        <v>287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1.8683700000000001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684</v>
      </c>
      <c r="Y214" s="549">
        <f>IFERROR(SUM(Y204:Y212),"0")</f>
        <v>688.8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3</v>
      </c>
      <c r="Y217" s="548">
        <f>IFERROR(IF(X217="",0,CEILING((X217/$H217),1)*$H217),"")</f>
        <v>4.8</v>
      </c>
      <c r="Z217" s="36">
        <f>IFERROR(IF(Y217=0,"",ROUNDUP(Y217/H217,0)*0.00651),"")</f>
        <v>1.302E-2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3.3150000000000004</v>
      </c>
      <c r="BN217" s="64">
        <f>IFERROR(Y217*I217/H217,"0")</f>
        <v>5.3040000000000003</v>
      </c>
      <c r="BO217" s="64">
        <f>IFERROR(1/J217*(X217/H217),"0")</f>
        <v>6.8681318681318689E-3</v>
      </c>
      <c r="BP217" s="64">
        <f>IFERROR(1/J217*(Y217/H217),"0")</f>
        <v>1.098901098901099E-2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6.25</v>
      </c>
      <c r="Y218" s="549">
        <f>IFERROR(Y216/H216,"0")+IFERROR(Y217/H217,"0")</f>
        <v>7</v>
      </c>
      <c r="Z218" s="549">
        <f>IFERROR(IF(Z216="",0,Z216),"0")+IFERROR(IF(Z217="",0,Z217),"0")</f>
        <v>4.5569999999999999E-2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15</v>
      </c>
      <c r="Y219" s="549">
        <f>IFERROR(SUM(Y216:Y217),"0")</f>
        <v>16.8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4</v>
      </c>
      <c r="Y222" s="548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4.1500000000000004</v>
      </c>
      <c r="BN222" s="64">
        <f t="shared" ref="BN222:BN230" si="29">IFERROR(Y222*I222/H222,"0")</f>
        <v>12.035</v>
      </c>
      <c r="BO222" s="64">
        <f t="shared" ref="BO222:BO230" si="30">IFERROR(1/J222*(X222/H222),"0")</f>
        <v>5.387931034482759E-3</v>
      </c>
      <c r="BP222" s="64">
        <f t="shared" ref="BP222:BP230" si="31">IFERROR(1/J222*(Y222/H222),"0")</f>
        <v>1.5625E-2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0.34482758620689657</v>
      </c>
      <c r="Y231" s="549">
        <f>IFERROR(Y222/H222,"0")+IFERROR(Y223/H223,"0")+IFERROR(Y224/H224,"0")+IFERROR(Y225/H225,"0")+IFERROR(Y226/H226,"0")+IFERROR(Y227/H227,"0")+IFERROR(Y228/H228,"0")+IFERROR(Y229/H229,"0")+IFERROR(Y230/H230,"0")</f>
        <v>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4</v>
      </c>
      <c r="Y232" s="549">
        <f>IFERROR(SUM(Y222:Y230),"0")</f>
        <v>11.6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2</v>
      </c>
      <c r="Y238" s="54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1.1111111111111112</v>
      </c>
      <c r="Y239" s="549">
        <f>IFERROR(Y238/H238,"0")</f>
        <v>2</v>
      </c>
      <c r="Z239" s="549">
        <f>IFERROR(IF(Z238="",0,Z238),"0")</f>
        <v>1.18E-2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2</v>
      </c>
      <c r="Y240" s="549">
        <f>IFERROR(SUM(Y238:Y238),"0")</f>
        <v>3.6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3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3.6333333333333337</v>
      </c>
      <c r="BN244" s="64">
        <f>IFERROR(Y244*I244/H244,"0")</f>
        <v>4.3600000000000003</v>
      </c>
      <c r="BO244" s="64">
        <f>IFERROR(1/J244*(X244/H244),"0")</f>
        <v>1.5432098765432096E-2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3</v>
      </c>
      <c r="Y245" s="548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6.3636363636363633</v>
      </c>
      <c r="Y247" s="549">
        <f>IFERROR(Y242/H242,"0")+IFERROR(Y243/H243,"0")+IFERROR(Y244/H244,"0")+IFERROR(Y245/H245,"0")+IFERROR(Y246/H246,"0")</f>
        <v>8</v>
      </c>
      <c r="Z247" s="549">
        <f>IFERROR(IF(Z242="",0,Z242),"0")+IFERROR(IF(Z243="",0,Z243),"0")+IFERROR(IF(Z244="",0,Z244),"0")+IFERROR(IF(Z245="",0,Z245),"0")+IFERROR(IF(Z246="",0,Z246),"0")</f>
        <v>4.7199999999999999E-2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6</v>
      </c>
      <c r="Y248" s="549">
        <f>IFERROR(SUM(Y242:Y246),"0")</f>
        <v>7.5600000000000005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17</v>
      </c>
      <c r="Y270" s="54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7.0833333333333339</v>
      </c>
      <c r="Y271" s="549">
        <f>IFERROR(Y268/H268,"0")+IFERROR(Y269/H269,"0")+IFERROR(Y270/H270,"0")</f>
        <v>8</v>
      </c>
      <c r="Z271" s="549">
        <f>IFERROR(IF(Z268="",0,Z268),"0")+IFERROR(IF(Z269="",0,Z269),"0")+IFERROR(IF(Z270="",0,Z270),"0")</f>
        <v>5.2080000000000001E-2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17</v>
      </c>
      <c r="Y272" s="549">
        <f>IFERROR(SUM(Y268:Y270),"0")</f>
        <v>19.2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9</v>
      </c>
      <c r="Y303" s="548">
        <f t="shared" si="33"/>
        <v>9</v>
      </c>
      <c r="Z303" s="36">
        <f>IFERROR(IF(Y303=0,"",ROUNDUP(Y303/H303,0)*0.00651),"")</f>
        <v>3.2550000000000003E-2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10.139999999999999</v>
      </c>
      <c r="BN303" s="64">
        <f t="shared" si="35"/>
        <v>10.139999999999999</v>
      </c>
      <c r="BO303" s="64">
        <f t="shared" si="36"/>
        <v>2.7472527472527476E-2</v>
      </c>
      <c r="BP303" s="64">
        <f t="shared" si="37"/>
        <v>2.7472527472527476E-2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</v>
      </c>
      <c r="Y304" s="549">
        <f>IFERROR(Y297/H297,"0")+IFERROR(Y298/H298,"0")+IFERROR(Y299/H299,"0")+IFERROR(Y300/H300,"0")+IFERROR(Y301/H301,"0")+IFERROR(Y302/H302,"0")+IFERROR(Y303/H303,"0")</f>
        <v>5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3.2550000000000003E-2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9</v>
      </c>
      <c r="Y305" s="549">
        <f>IFERROR(SUM(Y297:Y303),"0")</f>
        <v>9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1094</v>
      </c>
      <c r="Y316" s="548">
        <f>IFERROR(IF(X316="",0,CEILING((X316/$H316),1)*$H316),"")</f>
        <v>1099.8</v>
      </c>
      <c r="Z316" s="36">
        <f>IFERROR(IF(Y316=0,"",ROUNDUP(Y316/H316,0)*0.01898),"")</f>
        <v>2.67618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1166.793076923077</v>
      </c>
      <c r="BN316" s="64">
        <f>IFERROR(Y316*I316/H316,"0")</f>
        <v>1172.9790000000003</v>
      </c>
      <c r="BO316" s="64">
        <f>IFERROR(1/J316*(X316/H316),"0")</f>
        <v>2.1915064102564101</v>
      </c>
      <c r="BP316" s="64">
        <f>IFERROR(1/J316*(Y316/H316),"0")</f>
        <v>2.203125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140.25641025641025</v>
      </c>
      <c r="Y318" s="549">
        <f>IFERROR(Y315/H315,"0")+IFERROR(Y316/H316,"0")+IFERROR(Y317/H317,"0")</f>
        <v>141</v>
      </c>
      <c r="Z318" s="549">
        <f>IFERROR(IF(Z315="",0,Z315),"0")+IFERROR(IF(Z316="",0,Z316),"0")+IFERROR(IF(Z317="",0,Z317),"0")</f>
        <v>2.67618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1094</v>
      </c>
      <c r="Y319" s="549">
        <f>IFERROR(SUM(Y315:Y317),"0")</f>
        <v>1099.8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50</v>
      </c>
      <c r="Y321" s="548">
        <f>IFERROR(IF(X321="",0,CEILING((X321/$H321),1)*$H321),"")</f>
        <v>51.68</v>
      </c>
      <c r="Z321" s="36">
        <f>IFERROR(IF(Y321=0,"",ROUNDUP(Y321/H321,0)*0.00902),"")</f>
        <v>0.15334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54.76973684210526</v>
      </c>
      <c r="BN321" s="64">
        <f>IFERROR(Y321*I321/H321,"0")</f>
        <v>56.61</v>
      </c>
      <c r="BO321" s="64">
        <f>IFERROR(1/J321*(X321/H321),"0")</f>
        <v>0.12460127591706538</v>
      </c>
      <c r="BP321" s="64">
        <f>IFERROR(1/J321*(Y321/H321),"0")</f>
        <v>0.12878787878787878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50</v>
      </c>
      <c r="Y322" s="548">
        <f>IFERROR(IF(X322="",0,CEILING((X322/$H322),1)*$H322),"")</f>
        <v>51.68</v>
      </c>
      <c r="Z322" s="36">
        <f>IFERROR(IF(Y322=0,"",ROUNDUP(Y322/H322,0)*0.00902),"")</f>
        <v>0.15334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54.111842105263158</v>
      </c>
      <c r="BN322" s="64">
        <f>IFERROR(Y322*I322/H322,"0")</f>
        <v>55.93</v>
      </c>
      <c r="BO322" s="64">
        <f>IFERROR(1/J322*(X322/H322),"0")</f>
        <v>0.12460127591706538</v>
      </c>
      <c r="BP322" s="64">
        <f>IFERROR(1/J322*(Y322/H322),"0")</f>
        <v>0.12878787878787878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1</v>
      </c>
      <c r="Y323" s="548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1.1588235294117648</v>
      </c>
      <c r="BN323" s="64">
        <f>IFERROR(Y323*I323/H323,"0")</f>
        <v>2.9550000000000001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12</v>
      </c>
      <c r="Y324" s="54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13.55294117647059</v>
      </c>
      <c r="BN324" s="64">
        <f>IFERROR(Y324*I324/H324,"0")</f>
        <v>14.4</v>
      </c>
      <c r="BO324" s="64">
        <f>IFERROR(1/J324*(X324/H324),"0")</f>
        <v>2.5856496444731741E-2</v>
      </c>
      <c r="BP324" s="64">
        <f>IFERROR(1/J324*(Y324/H324),"0")</f>
        <v>2.7472527472527476E-2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37.992776057791531</v>
      </c>
      <c r="Y325" s="549">
        <f>IFERROR(Y321/H321,"0")+IFERROR(Y322/H322,"0")+IFERROR(Y323/H323,"0")+IFERROR(Y324/H324,"0")</f>
        <v>40</v>
      </c>
      <c r="Z325" s="549">
        <f>IFERROR(IF(Z321="",0,Z321),"0")+IFERROR(IF(Z322="",0,Z322),"0")+IFERROR(IF(Z323="",0,Z323),"0")+IFERROR(IF(Z324="",0,Z324),"0")</f>
        <v>0.34574000000000005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113</v>
      </c>
      <c r="Y326" s="549">
        <f>IFERROR(SUM(Y321:Y324),"0")</f>
        <v>118.66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10</v>
      </c>
      <c r="Y328" s="548">
        <f>IFERROR(IF(X328="",0,CEILING((X328/$H328),1)*$H328),"")</f>
        <v>10</v>
      </c>
      <c r="Z328" s="36">
        <f>IFERROR(IF(Y328=0,"",ROUNDUP(Y328/H328,0)*0.00474),"")</f>
        <v>2.3700000000000002E-2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11.200000000000001</v>
      </c>
      <c r="BN328" s="64">
        <f>IFERROR(Y328*I328/H328,"0")</f>
        <v>11.200000000000001</v>
      </c>
      <c r="BO328" s="64">
        <f>IFERROR(1/J328*(X328/H328),"0")</f>
        <v>2.1008403361344536E-2</v>
      </c>
      <c r="BP328" s="64">
        <f>IFERROR(1/J328*(Y328/H328),"0")</f>
        <v>2.1008403361344536E-2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10</v>
      </c>
      <c r="Y329" s="548">
        <f>IFERROR(IF(X329="",0,CEILING((X329/$H329),1)*$H329),"")</f>
        <v>10</v>
      </c>
      <c r="Z329" s="36">
        <f>IFERROR(IF(Y329=0,"",ROUNDUP(Y329/H329,0)*0.00474),"")</f>
        <v>2.3700000000000002E-2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11.200000000000001</v>
      </c>
      <c r="BN329" s="64">
        <f>IFERROR(Y329*I329/H329,"0")</f>
        <v>11.200000000000001</v>
      </c>
      <c r="BO329" s="64">
        <f>IFERROR(1/J329*(X329/H329),"0")</f>
        <v>2.1008403361344536E-2</v>
      </c>
      <c r="BP329" s="64">
        <f>IFERROR(1/J329*(Y329/H329),"0")</f>
        <v>2.1008403361344536E-2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10</v>
      </c>
      <c r="Y330" s="548">
        <f>IFERROR(IF(X330="",0,CEILING((X330/$H330),1)*$H330),"")</f>
        <v>10</v>
      </c>
      <c r="Z330" s="36">
        <f>IFERROR(IF(Y330=0,"",ROUNDUP(Y330/H330,0)*0.00474),"")</f>
        <v>2.3700000000000002E-2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11.200000000000001</v>
      </c>
      <c r="BN330" s="64">
        <f>IFERROR(Y330*I330/H330,"0")</f>
        <v>11.200000000000001</v>
      </c>
      <c r="BO330" s="64">
        <f>IFERROR(1/J330*(X330/H330),"0")</f>
        <v>2.1008403361344536E-2</v>
      </c>
      <c r="BP330" s="64">
        <f>IFERROR(1/J330*(Y330/H330),"0")</f>
        <v>2.1008403361344536E-2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15</v>
      </c>
      <c r="Y331" s="549">
        <f>IFERROR(Y328/H328,"0")+IFERROR(Y329/H329,"0")+IFERROR(Y330/H330,"0")</f>
        <v>15</v>
      </c>
      <c r="Z331" s="549">
        <f>IFERROR(IF(Z328="",0,Z328),"0")+IFERROR(IF(Z329="",0,Z329),"0")+IFERROR(IF(Z330="",0,Z330),"0")</f>
        <v>7.110000000000001E-2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30</v>
      </c>
      <c r="Y332" s="549">
        <f>IFERROR(SUM(Y328:Y330),"0")</f>
        <v>30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2024</v>
      </c>
      <c r="Y343" s="548">
        <f t="shared" ref="Y343:Y349" si="38">IFERROR(IF(X343="",0,CEILING((X343/$H343),1)*$H343),"")</f>
        <v>2025</v>
      </c>
      <c r="Z343" s="36">
        <f>IFERROR(IF(Y343=0,"",ROUNDUP(Y343/H343,0)*0.02175),"")</f>
        <v>2.9362499999999998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2088.768</v>
      </c>
      <c r="BN343" s="64">
        <f t="shared" ref="BN343:BN349" si="40">IFERROR(Y343*I343/H343,"0")</f>
        <v>2089.8000000000002</v>
      </c>
      <c r="BO343" s="64">
        <f t="shared" ref="BO343:BO349" si="41">IFERROR(1/J343*(X343/H343),"0")</f>
        <v>2.8111111111111109</v>
      </c>
      <c r="BP343" s="64">
        <f t="shared" ref="BP343:BP349" si="42">IFERROR(1/J343*(Y343/H343),"0")</f>
        <v>2.8125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134.93333333333334</v>
      </c>
      <c r="Y350" s="549">
        <f>IFERROR(Y343/H343,"0")+IFERROR(Y344/H344,"0")+IFERROR(Y345/H345,"0")+IFERROR(Y346/H346,"0")+IFERROR(Y347/H347,"0")+IFERROR(Y348/H348,"0")+IFERROR(Y349/H349,"0")</f>
        <v>135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2.9362499999999998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2024</v>
      </c>
      <c r="Y351" s="549">
        <f>IFERROR(SUM(Y343:Y349),"0")</f>
        <v>2025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999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1030.9680000000001</v>
      </c>
      <c r="BN353" s="64">
        <f>IFERROR(Y353*I353/H353,"0")</f>
        <v>1037.1600000000001</v>
      </c>
      <c r="BO353" s="64">
        <f>IFERROR(1/J353*(X353/H353),"0")</f>
        <v>1.3874999999999997</v>
      </c>
      <c r="BP353" s="64">
        <f>IFERROR(1/J353*(Y353/H353),"0")</f>
        <v>1.3958333333333333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66.599999999999994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999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100</v>
      </c>
      <c r="Y368" s="548">
        <f>IFERROR(IF(X368="",0,CEILING((X368/$H368),1)*$H368),"")</f>
        <v>108</v>
      </c>
      <c r="Z368" s="36">
        <f>IFERROR(IF(Y368=0,"",ROUNDUP(Y368/H368,0)*0.01898),"")</f>
        <v>0.1898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104.02777777777777</v>
      </c>
      <c r="BN368" s="64">
        <f>IFERROR(Y368*I368/H368,"0")</f>
        <v>112.34999999999998</v>
      </c>
      <c r="BO368" s="64">
        <f>IFERROR(1/J368*(X368/H368),"0")</f>
        <v>0.14467592592592593</v>
      </c>
      <c r="BP368" s="64">
        <f>IFERROR(1/J368*(Y368/H368),"0")</f>
        <v>0.15625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9.2592592592592595</v>
      </c>
      <c r="Y371" s="549">
        <f>IFERROR(Y368/H368,"0")+IFERROR(Y369/H369,"0")+IFERROR(Y370/H370,"0")</f>
        <v>10</v>
      </c>
      <c r="Z371" s="549">
        <f>IFERROR(IF(Z368="",0,Z368),"0")+IFERROR(IF(Z369="",0,Z369),"0")+IFERROR(IF(Z370="",0,Z370),"0")</f>
        <v>0.1898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100</v>
      </c>
      <c r="Y372" s="549">
        <f>IFERROR(SUM(Y368:Y370),"0")</f>
        <v>108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5641</v>
      </c>
      <c r="Y378" s="548">
        <f>IFERROR(IF(X378="",0,CEILING((X378/$H378),1)*$H378),"")</f>
        <v>5643</v>
      </c>
      <c r="Z378" s="36">
        <f>IFERROR(IF(Y378=0,"",ROUNDUP(Y378/H378,0)*0.01898),"")</f>
        <v>11.900460000000001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5966.2976666666673</v>
      </c>
      <c r="BN378" s="64">
        <f>IFERROR(Y378*I378/H378,"0")</f>
        <v>5968.4130000000005</v>
      </c>
      <c r="BO378" s="64">
        <f>IFERROR(1/J378*(X378/H378),"0")</f>
        <v>9.7934027777777786</v>
      </c>
      <c r="BP378" s="64">
        <f>IFERROR(1/J378*(Y378/H378),"0")</f>
        <v>9.796875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626.77777777777783</v>
      </c>
      <c r="Y380" s="549">
        <f>IFERROR(Y378/H378,"0")+IFERROR(Y379/H379,"0")</f>
        <v>627</v>
      </c>
      <c r="Z380" s="549">
        <f>IFERROR(IF(Z378="",0,Z378),"0")+IFERROR(IF(Z379="",0,Z379),"0")</f>
        <v>11.900460000000001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5641</v>
      </c>
      <c r="Y381" s="549">
        <f>IFERROR(SUM(Y378:Y379),"0")</f>
        <v>5643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248</v>
      </c>
      <c r="Y431" s="548">
        <f t="shared" ref="Y431:Y442" si="49">IFERROR(IF(X431="",0,CEILING((X431/$H431),1)*$H431),"")</f>
        <v>248.16000000000003</v>
      </c>
      <c r="Z431" s="36">
        <f t="shared" ref="Z431:Z436" si="50">IFERROR(IF(Y431=0,"",ROUNDUP(Y431/H431,0)*0.01196),"")</f>
        <v>0.56211999999999995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264.90909090909088</v>
      </c>
      <c r="BN431" s="64">
        <f t="shared" ref="BN431:BN442" si="52">IFERROR(Y431*I431/H431,"0")</f>
        <v>265.08</v>
      </c>
      <c r="BO431" s="64">
        <f t="shared" ref="BO431:BO442" si="53">IFERROR(1/J431*(X431/H431),"0")</f>
        <v>0.45163170163170163</v>
      </c>
      <c r="BP431" s="64">
        <f t="shared" ref="BP431:BP442" si="54">IFERROR(1/J431*(Y431/H431),"0")</f>
        <v>0.45192307692307693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468</v>
      </c>
      <c r="Y433" s="548">
        <f t="shared" si="49"/>
        <v>469.92</v>
      </c>
      <c r="Z433" s="36">
        <f t="shared" si="50"/>
        <v>1.0644400000000001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499.90909090909088</v>
      </c>
      <c r="BN433" s="64">
        <f t="shared" si="52"/>
        <v>501.95999999999992</v>
      </c>
      <c r="BO433" s="64">
        <f t="shared" si="53"/>
        <v>0.85227272727272718</v>
      </c>
      <c r="BP433" s="64">
        <f t="shared" si="54"/>
        <v>0.85576923076923084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1209</v>
      </c>
      <c r="Y436" s="548">
        <f t="shared" si="49"/>
        <v>1209.1200000000001</v>
      </c>
      <c r="Z436" s="36">
        <f t="shared" si="50"/>
        <v>2.7388400000000002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1291.431818181818</v>
      </c>
      <c r="BN436" s="64">
        <f t="shared" si="52"/>
        <v>1291.56</v>
      </c>
      <c r="BO436" s="64">
        <f t="shared" si="53"/>
        <v>2.2017045454545454</v>
      </c>
      <c r="BP436" s="64">
        <f t="shared" si="54"/>
        <v>2.2019230769230771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8</v>
      </c>
      <c r="Y438" s="548">
        <f t="shared" si="49"/>
        <v>9.6</v>
      </c>
      <c r="Z438" s="36">
        <f>IFERROR(IF(Y438=0,"",ROUNDUP(Y438/H438,0)*0.00902),"")</f>
        <v>1.804E-2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11.55</v>
      </c>
      <c r="BN438" s="64">
        <f t="shared" si="52"/>
        <v>13.86</v>
      </c>
      <c r="BO438" s="64">
        <f t="shared" si="53"/>
        <v>1.2626262626262628E-2</v>
      </c>
      <c r="BP438" s="64">
        <f t="shared" si="54"/>
        <v>1.5151515151515152E-2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366.25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367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4.3834400000000002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1933</v>
      </c>
      <c r="Y444" s="549">
        <f>IFERROR(SUM(Y431:Y442),"0")</f>
        <v>1936.8000000000002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482</v>
      </c>
      <c r="Y446" s="548">
        <f>IFERROR(IF(X446="",0,CEILING((X446/$H446),1)*$H446),"")</f>
        <v>485.76000000000005</v>
      </c>
      <c r="Z446" s="36">
        <f>IFERROR(IF(Y446=0,"",ROUNDUP(Y446/H446,0)*0.01196),"")</f>
        <v>1.10032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514.86363636363637</v>
      </c>
      <c r="BN446" s="64">
        <f>IFERROR(Y446*I446/H446,"0")</f>
        <v>518.88</v>
      </c>
      <c r="BO446" s="64">
        <f>IFERROR(1/J446*(X446/H446),"0")</f>
        <v>0.87776806526806528</v>
      </c>
      <c r="BP446" s="64">
        <f>IFERROR(1/J446*(Y446/H446),"0")</f>
        <v>0.88461538461538469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34</v>
      </c>
      <c r="Y448" s="548">
        <f>IFERROR(IF(X448="",0,CEILING((X448/$H448),1)*$H448),"")</f>
        <v>38.4</v>
      </c>
      <c r="Z448" s="36">
        <f>IFERROR(IF(Y448=0,"",ROUNDUP(Y448/H448,0)*0.00902),"")</f>
        <v>7.2160000000000002E-2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49.087500000000006</v>
      </c>
      <c r="BN448" s="64">
        <f>IFERROR(Y448*I448/H448,"0")</f>
        <v>55.44</v>
      </c>
      <c r="BO448" s="64">
        <f>IFERROR(1/J448*(X448/H448),"0")</f>
        <v>5.3661616161616167E-2</v>
      </c>
      <c r="BP448" s="64">
        <f>IFERROR(1/J448*(Y448/H448),"0")</f>
        <v>6.0606060606060608E-2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98.37121212121211</v>
      </c>
      <c r="Y449" s="549">
        <f>IFERROR(Y446/H446,"0")+IFERROR(Y447/H447,"0")+IFERROR(Y448/H448,"0")</f>
        <v>100</v>
      </c>
      <c r="Z449" s="549">
        <f>IFERROR(IF(Z446="",0,Z446),"0")+IFERROR(IF(Z447="",0,Z447),"0")+IFERROR(IF(Z448="",0,Z448),"0")</f>
        <v>1.17248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516</v>
      </c>
      <c r="Y450" s="549">
        <f>IFERROR(SUM(Y446:Y448),"0")</f>
        <v>524.16000000000008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14</v>
      </c>
      <c r="Y453" s="548">
        <f t="shared" si="55"/>
        <v>15.84</v>
      </c>
      <c r="Z453" s="36">
        <f>IFERROR(IF(Y453=0,"",ROUNDUP(Y453/H453,0)*0.01196),"")</f>
        <v>3.5880000000000002E-2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14.954545454545453</v>
      </c>
      <c r="BN453" s="64">
        <f t="shared" si="57"/>
        <v>16.919999999999998</v>
      </c>
      <c r="BO453" s="64">
        <f t="shared" si="58"/>
        <v>2.5495337995337996E-2</v>
      </c>
      <c r="BP453" s="64">
        <f t="shared" si="59"/>
        <v>2.8846153846153848E-2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333</v>
      </c>
      <c r="Y454" s="548">
        <f t="shared" si="55"/>
        <v>337.92</v>
      </c>
      <c r="Z454" s="36">
        <f>IFERROR(IF(Y454=0,"",ROUNDUP(Y454/H454,0)*0.01196),"")</f>
        <v>0.76544000000000001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355.70454545454544</v>
      </c>
      <c r="BN454" s="64">
        <f t="shared" si="57"/>
        <v>360.96</v>
      </c>
      <c r="BO454" s="64">
        <f t="shared" si="58"/>
        <v>0.60642482517482521</v>
      </c>
      <c r="BP454" s="64">
        <f t="shared" si="59"/>
        <v>0.61538461538461542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65.719696969696969</v>
      </c>
      <c r="Y458" s="549">
        <f>IFERROR(Y452/H452,"0")+IFERROR(Y453/H453,"0")+IFERROR(Y454/H454,"0")+IFERROR(Y455/H455,"0")+IFERROR(Y456/H456,"0")+IFERROR(Y457/H457,"0")</f>
        <v>67</v>
      </c>
      <c r="Z458" s="549">
        <f>IFERROR(IF(Z452="",0,Z452),"0")+IFERROR(IF(Z453="",0,Z453),"0")+IFERROR(IF(Z454="",0,Z454),"0")+IFERROR(IF(Z455="",0,Z455),"0")+IFERROR(IF(Z456="",0,Z456),"0")+IFERROR(IF(Z457="",0,Z457),"0")</f>
        <v>0.80132000000000003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347</v>
      </c>
      <c r="Y459" s="549">
        <f>IFERROR(SUM(Y452:Y457),"0")</f>
        <v>353.76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17243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17358.68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18256.663858263637</v>
      </c>
      <c r="Y501" s="549">
        <f>IFERROR(SUM(BN22:BN497),"0")</f>
        <v>18381.578999999998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30</v>
      </c>
      <c r="Y502" s="38">
        <f>ROUNDUP(SUM(BP22:BP497),0)</f>
        <v>31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19006.663858263637</v>
      </c>
      <c r="Y503" s="549">
        <f>GrossWeightTotalR+PalletQtyTotalR*25</f>
        <v>19156.578999999998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2708.5102097416043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2733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35.730620000000002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1.2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192.2</v>
      </c>
      <c r="E510" s="46">
        <f>IFERROR(Y87*1,"0")+IFERROR(Y88*1,"0")+IFERROR(Y89*1,"0")+IFERROR(Y93*1,"0")+IFERROR(Y94*1,"0")+IFERROR(Y95*1,"0")+IFERROR(Y96*1,"0")</f>
        <v>715.5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1619.4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185.64000000000001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1749.6000000000001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22.76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19.2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1257.46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3030</v>
      </c>
      <c r="U510" s="46">
        <f>IFERROR(Y368*1,"0")+IFERROR(Y369*1,"0")+IFERROR(Y370*1,"0")+IFERROR(Y374*1,"0")+IFERROR(Y378*1,"0")+IFERROR(Y379*1,"0")+IFERROR(Y383*1,"0")</f>
        <v>5751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2814.7200000000007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