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F32E6B6-F19F-4903-B038-53067A61F3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3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F9" i="1"/>
  <c r="J9" i="1"/>
  <c r="B528" i="1"/>
  <c r="X519" i="1"/>
  <c r="X520" i="1"/>
  <c r="X522" i="1"/>
  <c r="Y24" i="1"/>
  <c r="Z27" i="1"/>
  <c r="Z32" i="1" s="1"/>
  <c r="BN27" i="1"/>
  <c r="Y519" i="1" s="1"/>
  <c r="Y521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2" i="1"/>
  <c r="BN352" i="1"/>
  <c r="Z354" i="1"/>
  <c r="BN354" i="1"/>
  <c r="Z356" i="1"/>
  <c r="BN356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455" i="1"/>
  <c r="X521" i="1"/>
  <c r="Z338" i="1"/>
  <c r="Z252" i="1"/>
  <c r="Z407" i="1"/>
  <c r="Z379" i="1"/>
  <c r="Z504" i="1"/>
  <c r="Z477" i="1"/>
  <c r="Z461" i="1"/>
  <c r="Z332" i="1"/>
  <c r="Z269" i="1"/>
  <c r="Z80" i="1"/>
  <c r="Z44" i="1"/>
  <c r="Z523" i="1" s="1"/>
  <c r="Y518" i="1"/>
  <c r="Z357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<sst xmlns="http://schemas.openxmlformats.org/spreadsheetml/2006/main" count="2343" uniqueCount="847">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</sst>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1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30</v>
      </c>
      <c r="Y164" s="584">
        <f t="shared" ref="Y164:Y172" si="21">IFERROR(IF(X164="",0,CEILING((X164/$H164),1)*$H164),"")</f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31.928571428571427</v>
      </c>
      <c r="BN164" s="64">
        <f t="shared" ref="BN164:BN172" si="23">IFERROR(Y164*I164/H164,"0")</f>
        <v>35.76</v>
      </c>
      <c r="BO164" s="64">
        <f t="shared" ref="BO164:BO172" si="24">IFERROR(1/J164*(X164/H164),"0")</f>
        <v>5.4112554112554112E-2</v>
      </c>
      <c r="BP164" s="64">
        <f t="shared" ref="BP164:BP172" si="25">IFERROR(1/J164*(Y164/H164),"0")</f>
        <v>6.0606060606060608E-2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70</v>
      </c>
      <c r="Y165" s="584">
        <f t="shared" si="21"/>
        <v>71.400000000000006</v>
      </c>
      <c r="Z165" s="36">
        <f>IFERROR(IF(Y165=0,"",ROUNDUP(Y165/H165,0)*0.00902),"")</f>
        <v>0.15334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74.499999999999986</v>
      </c>
      <c r="BN165" s="64">
        <f t="shared" si="23"/>
        <v>75.989999999999995</v>
      </c>
      <c r="BO165" s="64">
        <f t="shared" si="24"/>
        <v>0.12626262626262624</v>
      </c>
      <c r="BP165" s="64">
        <f t="shared" si="25"/>
        <v>0.12878787878787878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70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73.5</v>
      </c>
      <c r="BN166" s="64">
        <f t="shared" si="23"/>
        <v>74.97</v>
      </c>
      <c r="BO166" s="64">
        <f t="shared" si="24"/>
        <v>0.12626262626262624</v>
      </c>
      <c r="BP166" s="64">
        <f t="shared" si="25"/>
        <v>0.12878787878787878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40.476190476190467</v>
      </c>
      <c r="Y173" s="585">
        <f>IFERROR(Y164/H164,"0")+IFERROR(Y165/H165,"0")+IFERROR(Y166/H166,"0")+IFERROR(Y167/H167,"0")+IFERROR(Y168/H168,"0")+IFERROR(Y169/H169,"0")+IFERROR(Y170/H170,"0")+IFERROR(Y171/H171,"0")+IFERROR(Y172/H172,"0")</f>
        <v>42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0.37884000000000001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170</v>
      </c>
      <c r="Y174" s="585">
        <f>IFERROR(SUM(Y164:Y172),"0")</f>
        <v>176.4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400</v>
      </c>
      <c r="Y197" s="584">
        <f t="shared" ref="Y197:Y204" si="26">IFERROR(IF(X197="",0,CEILING((X197/$H197),1)*$H197),"")</f>
        <v>405</v>
      </c>
      <c r="Z197" s="36">
        <f>IFERROR(IF(Y197=0,"",ROUNDUP(Y197/H197,0)*0.00902),"")</f>
        <v>0.67649999999999999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415.55555555555554</v>
      </c>
      <c r="BN197" s="64">
        <f t="shared" ref="BN197:BN204" si="28">IFERROR(Y197*I197/H197,"0")</f>
        <v>420.75</v>
      </c>
      <c r="BO197" s="64">
        <f t="shared" ref="BO197:BO204" si="29">IFERROR(1/J197*(X197/H197),"0")</f>
        <v>0.5611672278338945</v>
      </c>
      <c r="BP197" s="64">
        <f t="shared" ref="BP197:BP204" si="30">IFERROR(1/J197*(Y197/H197),"0")</f>
        <v>0.56818181818181823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260</v>
      </c>
      <c r="Y198" s="584">
        <f t="shared" si="26"/>
        <v>264.60000000000002</v>
      </c>
      <c r="Z198" s="36">
        <f>IFERROR(IF(Y198=0,"",ROUNDUP(Y198/H198,0)*0.00902),"")</f>
        <v>0.44198000000000004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270.11111111111114</v>
      </c>
      <c r="BN198" s="64">
        <f t="shared" si="28"/>
        <v>274.89</v>
      </c>
      <c r="BO198" s="64">
        <f t="shared" si="29"/>
        <v>0.36475869809203143</v>
      </c>
      <c r="BP198" s="64">
        <f t="shared" si="30"/>
        <v>0.37121212121212122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400</v>
      </c>
      <c r="Y199" s="584">
        <f t="shared" si="26"/>
        <v>405</v>
      </c>
      <c r="Z199" s="36">
        <f>IFERROR(IF(Y199=0,"",ROUNDUP(Y199/H199,0)*0.00902),"")</f>
        <v>0.67649999999999999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415.55555555555554</v>
      </c>
      <c r="BN199" s="64">
        <f t="shared" si="28"/>
        <v>420.75</v>
      </c>
      <c r="BO199" s="64">
        <f t="shared" si="29"/>
        <v>0.5611672278338945</v>
      </c>
      <c r="BP199" s="64">
        <f t="shared" si="30"/>
        <v>0.56818181818181823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300</v>
      </c>
      <c r="Y200" s="584">
        <f t="shared" si="26"/>
        <v>302.40000000000003</v>
      </c>
      <c r="Z200" s="36">
        <f>IFERROR(IF(Y200=0,"",ROUNDUP(Y200/H200,0)*0.00902),"")</f>
        <v>0.50512000000000001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311.66666666666663</v>
      </c>
      <c r="BN200" s="64">
        <f t="shared" si="28"/>
        <v>314.16000000000003</v>
      </c>
      <c r="BO200" s="64">
        <f t="shared" si="29"/>
        <v>0.42087542087542085</v>
      </c>
      <c r="BP200" s="64">
        <f t="shared" si="30"/>
        <v>0.42424242424242425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251.85185185185185</v>
      </c>
      <c r="Y205" s="585">
        <f>IFERROR(Y197/H197,"0")+IFERROR(Y198/H198,"0")+IFERROR(Y199/H199,"0")+IFERROR(Y200/H200,"0")+IFERROR(Y201/H201,"0")+IFERROR(Y202/H202,"0")+IFERROR(Y203/H203,"0")+IFERROR(Y204/H204,"0")</f>
        <v>255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2.3000999999999996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1360</v>
      </c>
      <c r="Y206" s="585">
        <f>IFERROR(SUM(Y197:Y204),"0")</f>
        <v>1377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170</v>
      </c>
      <c r="Y208" s="584">
        <f t="shared" ref="Y208:Y216" si="31">IFERROR(IF(X208="",0,CEILING((X208/$H208),1)*$H208),"")</f>
        <v>170.1</v>
      </c>
      <c r="Z208" s="36">
        <f>IFERROR(IF(Y208=0,"",ROUNDUP(Y208/H208,0)*0.01898),"")</f>
        <v>0.39857999999999999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180.89259259259259</v>
      </c>
      <c r="BN208" s="64">
        <f t="shared" ref="BN208:BN216" si="33">IFERROR(Y208*I208/H208,"0")</f>
        <v>180.999</v>
      </c>
      <c r="BO208" s="64">
        <f t="shared" ref="BO208:BO216" si="34">IFERROR(1/J208*(X208/H208),"0")</f>
        <v>0.32793209876543211</v>
      </c>
      <c r="BP208" s="64">
        <f t="shared" ref="BP208:BP216" si="35">IFERROR(1/J208*(Y208/H208),"0")</f>
        <v>0.328125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150</v>
      </c>
      <c r="Y210" s="584">
        <f t="shared" si="31"/>
        <v>156.6</v>
      </c>
      <c r="Z210" s="36">
        <f>IFERROR(IF(Y210=0,"",ROUNDUP(Y210/H210,0)*0.01898),"")</f>
        <v>0.34164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158.94827586206898</v>
      </c>
      <c r="BN210" s="64">
        <f t="shared" si="33"/>
        <v>165.94200000000001</v>
      </c>
      <c r="BO210" s="64">
        <f t="shared" si="34"/>
        <v>0.26939655172413796</v>
      </c>
      <c r="BP210" s="64">
        <f t="shared" si="35"/>
        <v>0.28125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336</v>
      </c>
      <c r="Y211" s="584">
        <f t="shared" si="31"/>
        <v>336</v>
      </c>
      <c r="Z211" s="36">
        <f t="shared" ref="Z211:Z216" si="36">IFERROR(IF(Y211=0,"",ROUNDUP(Y211/H211,0)*0.00651),"")</f>
        <v>0.91139999999999999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373.8</v>
      </c>
      <c r="BN211" s="64">
        <f t="shared" si="33"/>
        <v>373.8</v>
      </c>
      <c r="BO211" s="64">
        <f t="shared" si="34"/>
        <v>0.76923076923076927</v>
      </c>
      <c r="BP211" s="64">
        <f t="shared" si="35"/>
        <v>0.76923076923076927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240</v>
      </c>
      <c r="Y214" s="584">
        <f t="shared" si="31"/>
        <v>240</v>
      </c>
      <c r="Z214" s="36">
        <f t="shared" si="36"/>
        <v>0.65100000000000002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240</v>
      </c>
      <c r="Y215" s="584">
        <f t="shared" si="31"/>
        <v>240</v>
      </c>
      <c r="Z215" s="36">
        <f t="shared" si="36"/>
        <v>0.65100000000000002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265.20000000000005</v>
      </c>
      <c r="BN215" s="64">
        <f t="shared" si="33"/>
        <v>265.20000000000005</v>
      </c>
      <c r="BO215" s="64">
        <f t="shared" si="34"/>
        <v>0.5494505494505495</v>
      </c>
      <c r="BP215" s="64">
        <f t="shared" si="35"/>
        <v>0.5494505494505495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288</v>
      </c>
      <c r="Y216" s="584">
        <f t="shared" si="31"/>
        <v>288</v>
      </c>
      <c r="Z216" s="36">
        <f t="shared" si="36"/>
        <v>0.78120000000000001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318.96000000000004</v>
      </c>
      <c r="BN216" s="64">
        <f t="shared" si="33"/>
        <v>318.96000000000004</v>
      </c>
      <c r="BO216" s="64">
        <f t="shared" si="34"/>
        <v>0.65934065934065944</v>
      </c>
      <c r="BP216" s="64">
        <f t="shared" si="35"/>
        <v>0.65934065934065944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598.22903363133241</v>
      </c>
      <c r="Y217" s="585">
        <f>IFERROR(Y208/H208,"0")+IFERROR(Y209/H209,"0")+IFERROR(Y210/H210,"0")+IFERROR(Y211/H211,"0")+IFERROR(Y212/H212,"0")+IFERROR(Y213/H213,"0")+IFERROR(Y214/H214,"0")+IFERROR(Y215/H215,"0")+IFERROR(Y216/H216,"0")</f>
        <v>599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4.3858199999999998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1664</v>
      </c>
      <c r="Y218" s="585">
        <f>IFERROR(SUM(Y208:Y216),"0")</f>
        <v>1670.7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24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28.8</v>
      </c>
      <c r="Y221" s="584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31.824000000000002</v>
      </c>
      <c r="BN221" s="64">
        <f>IFERROR(Y221*I221/H221,"0")</f>
        <v>31.824000000000002</v>
      </c>
      <c r="BO221" s="64">
        <f>IFERROR(1/J221*(X221/H221),"0")</f>
        <v>6.5934065934065936E-2</v>
      </c>
      <c r="BP221" s="64">
        <f>IFERROR(1/J221*(Y221/H221),"0")</f>
        <v>6.5934065934065936E-2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22</v>
      </c>
      <c r="Y222" s="585">
        <f>IFERROR(Y220/H220,"0")+IFERROR(Y221/H221,"0")</f>
        <v>22</v>
      </c>
      <c r="Z222" s="585">
        <f>IFERROR(IF(Z220="",0,Z220),"0")+IFERROR(IF(Z221="",0,Z221),"0")</f>
        <v>0.14322000000000001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52.8</v>
      </c>
      <c r="Y223" s="585">
        <f>IFERROR(SUM(Y220:Y221),"0")</f>
        <v>52.8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30</v>
      </c>
      <c r="Y303" s="584">
        <f t="shared" ref="Y303:Y309" si="53">IFERROR(IF(X303="",0,CEILING((X303/$H303),1)*$H303),"")</f>
        <v>33.6</v>
      </c>
      <c r="Z303" s="36">
        <f>IFERROR(IF(Y303=0,"",ROUNDUP(Y303/H303,0)*0.00902),"")</f>
        <v>7.2160000000000002E-2</v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31.928571428571427</v>
      </c>
      <c r="BN303" s="64">
        <f t="shared" ref="BN303:BN309" si="55">IFERROR(Y303*I303/H303,"0")</f>
        <v>35.76</v>
      </c>
      <c r="BO303" s="64">
        <f t="shared" ref="BO303:BO309" si="56">IFERROR(1/J303*(X303/H303),"0")</f>
        <v>5.4112554112554112E-2</v>
      </c>
      <c r="BP303" s="64">
        <f t="shared" ref="BP303:BP309" si="57">IFERROR(1/J303*(Y303/H303),"0")</f>
        <v>6.0606060606060608E-2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7.1428571428571423</v>
      </c>
      <c r="Y310" s="585">
        <f>IFERROR(Y303/H303,"0")+IFERROR(Y304/H304,"0")+IFERROR(Y305/H305,"0")+IFERROR(Y306/H306,"0")+IFERROR(Y307/H307,"0")+IFERROR(Y308/H308,"0")+IFERROR(Y309/H309,"0")</f>
        <v>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7.2160000000000002E-2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30</v>
      </c>
      <c r="Y311" s="585">
        <f>IFERROR(SUM(Y303:Y309),"0")</f>
        <v>33.6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200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212.35714285714286</v>
      </c>
      <c r="BN321" s="64">
        <f>IFERROR(Y321*I321/H321,"0")</f>
        <v>214.05600000000001</v>
      </c>
      <c r="BO321" s="64">
        <f>IFERROR(1/J321*(X321/H321),"0")</f>
        <v>0.37202380952380953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29.441391941391942</v>
      </c>
      <c r="Y324" s="585">
        <f>IFERROR(Y321/H321,"0")+IFERROR(Y322/H322,"0")+IFERROR(Y323/H323,"0")</f>
        <v>30</v>
      </c>
      <c r="Z324" s="585">
        <f>IFERROR(IF(Z321="",0,Z321),"0")+IFERROR(IF(Z322="",0,Z322),"0")+IFERROR(IF(Z323="",0,Z323),"0")</f>
        <v>0.56940000000000002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245</v>
      </c>
      <c r="Y325" s="585">
        <f>IFERROR(SUM(Y321:Y323),"0")</f>
        <v>249.60000000000002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3500</v>
      </c>
      <c r="Y350" s="584">
        <f t="shared" ref="Y350:Y356" si="58">IFERROR(IF(X350="",0,CEILING((X350/$H350),1)*$H350),"")</f>
        <v>3510</v>
      </c>
      <c r="Z350" s="36">
        <f>IFERROR(IF(Y350=0,"",ROUNDUP(Y350/H350,0)*0.02175),"")</f>
        <v>5.0894999999999992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3612</v>
      </c>
      <c r="BN350" s="64">
        <f t="shared" ref="BN350:BN356" si="60">IFERROR(Y350*I350/H350,"0")</f>
        <v>3622.32</v>
      </c>
      <c r="BO350" s="64">
        <f t="shared" ref="BO350:BO356" si="61">IFERROR(1/J350*(X350/H350),"0")</f>
        <v>4.8611111111111107</v>
      </c>
      <c r="BP350" s="64">
        <f t="shared" ref="BP350:BP356" si="62">IFERROR(1/J350*(Y350/H350),"0")</f>
        <v>4.875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3500</v>
      </c>
      <c r="Y353" s="584">
        <f t="shared" si="58"/>
        <v>3510</v>
      </c>
      <c r="Z353" s="36">
        <f>IFERROR(IF(Y353=0,"",ROUNDUP(Y353/H353,0)*0.02175),"")</f>
        <v>5.0894999999999992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3612</v>
      </c>
      <c r="BN353" s="64">
        <f t="shared" si="60"/>
        <v>3622.32</v>
      </c>
      <c r="BO353" s="64">
        <f t="shared" si="61"/>
        <v>4.8611111111111107</v>
      </c>
      <c r="BP353" s="64">
        <f t="shared" si="62"/>
        <v>4.875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466.66666666666669</v>
      </c>
      <c r="Y357" s="585">
        <f>IFERROR(Y350/H350,"0")+IFERROR(Y351/H351,"0")+IFERROR(Y352/H352,"0")+IFERROR(Y353/H353,"0")+IFERROR(Y354/H354,"0")+IFERROR(Y355/H355,"0")+IFERROR(Y356/H356,"0")</f>
        <v>468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10.178999999999998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7000</v>
      </c>
      <c r="Y358" s="585">
        <f>IFERROR(SUM(Y350:Y356),"0")</f>
        <v>7020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4000</v>
      </c>
      <c r="Y360" s="584">
        <f>IFERROR(IF(X360="",0,CEILING((X360/$H360),1)*$H360),"")</f>
        <v>4005</v>
      </c>
      <c r="Z360" s="36">
        <f>IFERROR(IF(Y360=0,"",ROUNDUP(Y360/H360,0)*0.02175),"")</f>
        <v>5.8072499999999998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4128</v>
      </c>
      <c r="BN360" s="64">
        <f>IFERROR(Y360*I360/H360,"0")</f>
        <v>4133.16</v>
      </c>
      <c r="BO360" s="64">
        <f>IFERROR(1/J360*(X360/H360),"0")</f>
        <v>5.5555555555555554</v>
      </c>
      <c r="BP360" s="64">
        <f>IFERROR(1/J360*(Y360/H360),"0")</f>
        <v>5.5625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266.66666666666669</v>
      </c>
      <c r="Y362" s="585">
        <f>IFERROR(Y360/H360,"0")+IFERROR(Y361/H361,"0")</f>
        <v>267</v>
      </c>
      <c r="Z362" s="585">
        <f>IFERROR(IF(Z360="",0,Z360),"0")+IFERROR(IF(Z361="",0,Z361),"0")</f>
        <v>5.8072499999999998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4000</v>
      </c>
      <c r="Y363" s="585">
        <f>IFERROR(SUM(Y360:Y361),"0")</f>
        <v>4005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30</v>
      </c>
      <c r="Y366" s="584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3.3333333333333335</v>
      </c>
      <c r="Y367" s="585">
        <f>IFERROR(Y365/H365,"0")+IFERROR(Y366/H366,"0")</f>
        <v>4</v>
      </c>
      <c r="Z367" s="585">
        <f>IFERROR(IF(Z365="",0,Z365),"0")+IFERROR(IF(Z366="",0,Z366),"0")</f>
        <v>7.5920000000000001E-2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30</v>
      </c>
      <c r="Y368" s="585">
        <f>IFERROR(SUM(Y365:Y366),"0")</f>
        <v>36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700</v>
      </c>
      <c r="Y370" s="584">
        <f>IFERROR(IF(X370="",0,CEILING((X370/$H370),1)*$H370),"")</f>
        <v>702</v>
      </c>
      <c r="Z370" s="36">
        <f>IFERROR(IF(Y370=0,"",ROUNDUP(Y370/H370,0)*0.01898),"")</f>
        <v>1.48044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740.36666666666667</v>
      </c>
      <c r="BN370" s="64">
        <f>IFERROR(Y370*I370/H370,"0")</f>
        <v>742.48199999999997</v>
      </c>
      <c r="BO370" s="64">
        <f>IFERROR(1/J370*(X370/H370),"0")</f>
        <v>1.2152777777777777</v>
      </c>
      <c r="BP370" s="64">
        <f>IFERROR(1/J370*(Y370/H370),"0")</f>
        <v>1.21875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77.777777777777771</v>
      </c>
      <c r="Y371" s="585">
        <f>IFERROR(Y370/H370,"0")</f>
        <v>78</v>
      </c>
      <c r="Z371" s="585">
        <f>IFERROR(IF(Z370="",0,Z370),"0")</f>
        <v>1.48044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700</v>
      </c>
      <c r="Y372" s="585">
        <f>IFERROR(SUM(Y370:Y370),"0")</f>
        <v>702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100</v>
      </c>
      <c r="Y386" s="584">
        <f>IFERROR(IF(X386="",0,CEILING((X386/$H386),1)*$H386),"")</f>
        <v>108</v>
      </c>
      <c r="Z386" s="36">
        <f>IFERROR(IF(Y386=0,"",ROUNDUP(Y386/H386,0)*0.01898),"")</f>
        <v>0.22776000000000002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105.76666666666667</v>
      </c>
      <c r="BN386" s="64">
        <f>IFERROR(Y386*I386/H386,"0")</f>
        <v>114.22799999999999</v>
      </c>
      <c r="BO386" s="64">
        <f>IFERROR(1/J386*(X386/H386),"0")</f>
        <v>0.1736111111111111</v>
      </c>
      <c r="BP386" s="64">
        <f>IFERROR(1/J386*(Y386/H386),"0")</f>
        <v>0.1875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11.111111111111111</v>
      </c>
      <c r="Y388" s="585">
        <f>IFERROR(Y386/H386,"0")+IFERROR(Y387/H387,"0")</f>
        <v>12</v>
      </c>
      <c r="Z388" s="585">
        <f>IFERROR(IF(Z386="",0,Z386),"0")+IFERROR(IF(Z387="",0,Z387),"0")</f>
        <v>0.22776000000000002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100</v>
      </c>
      <c r="Y389" s="585">
        <f>IFERROR(SUM(Y386:Y387),"0")</f>
        <v>108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8.3999999999999986</v>
      </c>
      <c r="Y403" s="584">
        <f t="shared" si="63"/>
        <v>8.4</v>
      </c>
      <c r="Z403" s="36">
        <f t="shared" si="68"/>
        <v>2.0080000000000001E-2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8.9199999999999982</v>
      </c>
      <c r="BN403" s="64">
        <f t="shared" si="65"/>
        <v>8.92</v>
      </c>
      <c r="BO403" s="64">
        <f t="shared" si="66"/>
        <v>1.7094017094017092E-2</v>
      </c>
      <c r="BP403" s="64">
        <f t="shared" si="67"/>
        <v>1.7094017094017096E-2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8.3999999999999986</v>
      </c>
      <c r="Y406" s="584">
        <f t="shared" si="63"/>
        <v>8.4</v>
      </c>
      <c r="Z406" s="36">
        <f t="shared" si="68"/>
        <v>2.0080000000000001E-2</v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8.9199999999999982</v>
      </c>
      <c r="BN406" s="64">
        <f t="shared" si="65"/>
        <v>8.92</v>
      </c>
      <c r="BO406" s="64">
        <f t="shared" si="66"/>
        <v>1.7094017094017092E-2</v>
      </c>
      <c r="BP406" s="64">
        <f t="shared" si="67"/>
        <v>1.7094017094017096E-2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7.9999999999999982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4.0160000000000001E-2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16.799999999999997</v>
      </c>
      <c r="Y408" s="585">
        <f>IFERROR(SUM(Y397:Y406),"0")</f>
        <v>16.8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250</v>
      </c>
      <c r="Y442" s="584">
        <f t="shared" si="69"/>
        <v>253.44</v>
      </c>
      <c r="Z442" s="36">
        <f t="shared" si="70"/>
        <v>0.57408000000000003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267.04545454545456</v>
      </c>
      <c r="BN442" s="64">
        <f t="shared" si="72"/>
        <v>270.71999999999997</v>
      </c>
      <c r="BO442" s="64">
        <f t="shared" si="73"/>
        <v>0.45527389277389274</v>
      </c>
      <c r="BP442" s="64">
        <f t="shared" si="74"/>
        <v>0.46153846153846156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450</v>
      </c>
      <c r="Y445" s="584">
        <f t="shared" si="69"/>
        <v>454.08000000000004</v>
      </c>
      <c r="Z445" s="36">
        <f t="shared" si="70"/>
        <v>1.0285599999999999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480.68181818181819</v>
      </c>
      <c r="BN445" s="64">
        <f t="shared" si="72"/>
        <v>485.03999999999996</v>
      </c>
      <c r="BO445" s="64">
        <f t="shared" si="73"/>
        <v>0.81949300699300698</v>
      </c>
      <c r="BP445" s="64">
        <f t="shared" si="74"/>
        <v>0.82692307692307698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132.57575757575756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1.6026400000000001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700</v>
      </c>
      <c r="Y456" s="585">
        <f>IFERROR(SUM(Y440:Y454),"0")</f>
        <v>707.52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350</v>
      </c>
      <c r="Y458" s="584">
        <f>IFERROR(IF(X458="",0,CEILING((X458/$H458),1)*$H458),"")</f>
        <v>353.76</v>
      </c>
      <c r="Z458" s="36">
        <f>IFERROR(IF(Y458=0,"",ROUNDUP(Y458/H458,0)*0.01196),"")</f>
        <v>0.80132000000000003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373.86363636363637</v>
      </c>
      <c r="BN458" s="64">
        <f>IFERROR(Y458*I458/H458,"0")</f>
        <v>377.87999999999994</v>
      </c>
      <c r="BO458" s="64">
        <f>IFERROR(1/J458*(X458/H458),"0")</f>
        <v>0.63738344988344986</v>
      </c>
      <c r="BP458" s="64">
        <f>IFERROR(1/J458*(Y458/H458),"0")</f>
        <v>0.64423076923076927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66.287878787878782</v>
      </c>
      <c r="Y461" s="585">
        <f>IFERROR(Y458/H458,"0")+IFERROR(Y459/H459,"0")+IFERROR(Y460/H460,"0")</f>
        <v>67</v>
      </c>
      <c r="Z461" s="585">
        <f>IFERROR(IF(Z458="",0,Z458),"0")+IFERROR(IF(Z459="",0,Z459),"0")+IFERROR(IF(Z460="",0,Z460),"0")</f>
        <v>0.80132000000000003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350</v>
      </c>
      <c r="Y462" s="585">
        <f>IFERROR(SUM(Y458:Y460),"0")</f>
        <v>353.76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200</v>
      </c>
      <c r="Y464" s="584">
        <f t="shared" ref="Y464:Y470" si="75">IFERROR(IF(X464="",0,CEILING((X464/$H464),1)*$H464),"")</f>
        <v>200.64000000000001</v>
      </c>
      <c r="Z464" s="36">
        <f>IFERROR(IF(Y464=0,"",ROUNDUP(Y464/H464,0)*0.01196),"")</f>
        <v>0.45448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213.63636363636363</v>
      </c>
      <c r="BN464" s="64">
        <f t="shared" ref="BN464:BN470" si="77">IFERROR(Y464*I464/H464,"0")</f>
        <v>214.32</v>
      </c>
      <c r="BO464" s="64">
        <f t="shared" ref="BO464:BO470" si="78">IFERROR(1/J464*(X464/H464),"0")</f>
        <v>0.36421911421911418</v>
      </c>
      <c r="BP464" s="64">
        <f t="shared" ref="BP464:BP470" si="79">IFERROR(1/J464*(Y464/H464),"0")</f>
        <v>0.36538461538461542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200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213.63636363636363</v>
      </c>
      <c r="BN465" s="64">
        <f t="shared" si="77"/>
        <v>214.32</v>
      </c>
      <c r="BO465" s="64">
        <f t="shared" si="78"/>
        <v>0.36421911421911418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104.16666666666666</v>
      </c>
      <c r="Y471" s="585">
        <f>IFERROR(Y464/H464,"0")+IFERROR(Y465/H465,"0")+IFERROR(Y466/H466,"0")+IFERROR(Y467/H467,"0")+IFERROR(Y468/H468,"0")+IFERROR(Y469/H469,"0")+IFERROR(Y470/H470,"0")</f>
        <v>105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1.2558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550</v>
      </c>
      <c r="Y472" s="585">
        <f>IFERROR(SUM(Y464:Y470),"0")</f>
        <v>554.40000000000009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16968.599999999999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17063.580000000002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17728.365225042518</v>
      </c>
      <c r="Y519" s="585">
        <f>IFERROR(SUM(BN22:BN515),"0")</f>
        <v>17828.111000000001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27</v>
      </c>
      <c r="Y520" s="38">
        <f>ROUNDUP(SUM(BP22:BP515),0)</f>
        <v>27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18403.365225042518</v>
      </c>
      <c r="Y521" s="585">
        <f>GrossWeightTotalR+PalletQtyTotalR*25</f>
        <v>18503.111000000001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2085.7271836294822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2099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29.319830000000003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176.4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3100.5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283.20000000000005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11763</v>
      </c>
      <c r="U528" s="46">
        <f>IFERROR(Y375*1,"0")+IFERROR(Y376*1,"0")+IFERROR(Y377*1,"0")+IFERROR(Y378*1,"0")+IFERROR(Y382*1,"0")+IFERROR(Y386*1,"0")+IFERROR(Y387*1,"0")+IFERROR(Y391*1,"0")</f>
        <v>108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16.8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1615.6800000000003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