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4A09EB6A-6AB7-41D2-BD55-AEBF0D9184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U528" i="1" s="1"/>
  <c r="P375" i="1"/>
  <c r="X372" i="1"/>
  <c r="X371" i="1"/>
  <c r="BO370" i="1"/>
  <c r="BM370" i="1"/>
  <c r="Y370" i="1"/>
  <c r="Y371" i="1" s="1"/>
  <c r="P370" i="1"/>
  <c r="X368" i="1"/>
  <c r="X367" i="1"/>
  <c r="BO366" i="1"/>
  <c r="BM366" i="1"/>
  <c r="Y366" i="1"/>
  <c r="BP366" i="1" s="1"/>
  <c r="P366" i="1"/>
  <c r="BP365" i="1"/>
  <c r="BO365" i="1"/>
  <c r="BN365" i="1"/>
  <c r="BM365" i="1"/>
  <c r="Z365" i="1"/>
  <c r="Y365" i="1"/>
  <c r="Y367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3" i="1" s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Y223" i="1" s="1"/>
  <c r="P220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7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5" i="1" s="1"/>
  <c r="P192" i="1"/>
  <c r="X190" i="1"/>
  <c r="X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Y174" i="1" s="1"/>
  <c r="P164" i="1"/>
  <c r="X162" i="1"/>
  <c r="Y161" i="1"/>
  <c r="X161" i="1"/>
  <c r="BP160" i="1"/>
  <c r="BO160" i="1"/>
  <c r="BN160" i="1"/>
  <c r="BM160" i="1"/>
  <c r="Z160" i="1"/>
  <c r="Z161" i="1" s="1"/>
  <c r="Y160" i="1"/>
  <c r="I528" i="1" s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BP153" i="1" s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H528" i="1" s="1"/>
  <c r="P148" i="1"/>
  <c r="X145" i="1"/>
  <c r="X144" i="1"/>
  <c r="BO143" i="1"/>
  <c r="BM143" i="1"/>
  <c r="Z143" i="1"/>
  <c r="Y143" i="1"/>
  <c r="BP143" i="1" s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G528" i="1" s="1"/>
  <c r="P132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28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8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8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Y72" i="1"/>
  <c r="Y80" i="1"/>
  <c r="Y86" i="1"/>
  <c r="Y93" i="1"/>
  <c r="Y102" i="1"/>
  <c r="Y109" i="1"/>
  <c r="Y115" i="1"/>
  <c r="Y123" i="1"/>
  <c r="Y129" i="1"/>
  <c r="Y134" i="1"/>
  <c r="Y140" i="1"/>
  <c r="BN143" i="1"/>
  <c r="Y144" i="1"/>
  <c r="Y155" i="1"/>
  <c r="Y173" i="1"/>
  <c r="Y179" i="1"/>
  <c r="Y190" i="1"/>
  <c r="Y194" i="1"/>
  <c r="Y206" i="1"/>
  <c r="Y218" i="1"/>
  <c r="Y222" i="1"/>
  <c r="Y239" i="1"/>
  <c r="BP242" i="1"/>
  <c r="BN242" i="1"/>
  <c r="Z242" i="1"/>
  <c r="Z243" i="1" s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BP306" i="1"/>
  <c r="BN306" i="1"/>
  <c r="Z306" i="1"/>
  <c r="Y310" i="1"/>
  <c r="BP314" i="1"/>
  <c r="BN314" i="1"/>
  <c r="Z314" i="1"/>
  <c r="Y318" i="1"/>
  <c r="BP322" i="1"/>
  <c r="BN322" i="1"/>
  <c r="Z322" i="1"/>
  <c r="Z324" i="1" s="1"/>
  <c r="BP328" i="1"/>
  <c r="BN328" i="1"/>
  <c r="Z328" i="1"/>
  <c r="BP331" i="1"/>
  <c r="BN331" i="1"/>
  <c r="Z331" i="1"/>
  <c r="Y333" i="1"/>
  <c r="Y338" i="1"/>
  <c r="BP335" i="1"/>
  <c r="BN335" i="1"/>
  <c r="Z335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F9" i="1"/>
  <c r="J9" i="1"/>
  <c r="B528" i="1"/>
  <c r="X519" i="1"/>
  <c r="X521" i="1" s="1"/>
  <c r="X520" i="1"/>
  <c r="X522" i="1"/>
  <c r="Y24" i="1"/>
  <c r="Z27" i="1"/>
  <c r="Z32" i="1" s="1"/>
  <c r="BN27" i="1"/>
  <c r="Y519" i="1" s="1"/>
  <c r="Z29" i="1"/>
  <c r="BN29" i="1"/>
  <c r="Z31" i="1"/>
  <c r="BN31" i="1"/>
  <c r="Z35" i="1"/>
  <c r="Z36" i="1" s="1"/>
  <c r="BN35" i="1"/>
  <c r="BP35" i="1"/>
  <c r="Y520" i="1" s="1"/>
  <c r="Z41" i="1"/>
  <c r="BN41" i="1"/>
  <c r="BP41" i="1"/>
  <c r="Z43" i="1"/>
  <c r="BN43" i="1"/>
  <c r="Y44" i="1"/>
  <c r="Y522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Z96" i="1"/>
  <c r="Z101" i="1" s="1"/>
  <c r="BN96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Z119" i="1"/>
  <c r="Z123" i="1" s="1"/>
  <c r="BN119" i="1"/>
  <c r="Z121" i="1"/>
  <c r="BN121" i="1"/>
  <c r="Z127" i="1"/>
  <c r="Z128" i="1" s="1"/>
  <c r="BN127" i="1"/>
  <c r="Z132" i="1"/>
  <c r="Z134" i="1" s="1"/>
  <c r="BN132" i="1"/>
  <c r="BP132" i="1"/>
  <c r="Y135" i="1"/>
  <c r="Z138" i="1"/>
  <c r="Z139" i="1" s="1"/>
  <c r="BN138" i="1"/>
  <c r="Z142" i="1"/>
  <c r="Z144" i="1" s="1"/>
  <c r="BN142" i="1"/>
  <c r="BP142" i="1"/>
  <c r="Y150" i="1"/>
  <c r="Z153" i="1"/>
  <c r="Z155" i="1" s="1"/>
  <c r="BN153" i="1"/>
  <c r="Y162" i="1"/>
  <c r="Z165" i="1"/>
  <c r="Z173" i="1" s="1"/>
  <c r="BN165" i="1"/>
  <c r="Z167" i="1"/>
  <c r="BN167" i="1"/>
  <c r="Z169" i="1"/>
  <c r="BN169" i="1"/>
  <c r="Z171" i="1"/>
  <c r="BN171" i="1"/>
  <c r="Z177" i="1"/>
  <c r="Z179" i="1" s="1"/>
  <c r="BN177" i="1"/>
  <c r="J528" i="1"/>
  <c r="Z188" i="1"/>
  <c r="Z189" i="1" s="1"/>
  <c r="BN188" i="1"/>
  <c r="Y189" i="1"/>
  <c r="Z192" i="1"/>
  <c r="Z194" i="1" s="1"/>
  <c r="BN192" i="1"/>
  <c r="BP192" i="1"/>
  <c r="Z198" i="1"/>
  <c r="Z205" i="1" s="1"/>
  <c r="BN198" i="1"/>
  <c r="Z200" i="1"/>
  <c r="BN200" i="1"/>
  <c r="Z202" i="1"/>
  <c r="BN202" i="1"/>
  <c r="Z204" i="1"/>
  <c r="BN204" i="1"/>
  <c r="Z208" i="1"/>
  <c r="Z217" i="1" s="1"/>
  <c r="BN208" i="1"/>
  <c r="BP208" i="1"/>
  <c r="Z210" i="1"/>
  <c r="BN210" i="1"/>
  <c r="Z212" i="1"/>
  <c r="BN212" i="1"/>
  <c r="Z214" i="1"/>
  <c r="BN214" i="1"/>
  <c r="Z216" i="1"/>
  <c r="BN216" i="1"/>
  <c r="Z220" i="1"/>
  <c r="Z222" i="1" s="1"/>
  <c r="BN220" i="1"/>
  <c r="BP220" i="1"/>
  <c r="K528" i="1"/>
  <c r="Z227" i="1"/>
  <c r="Z233" i="1" s="1"/>
  <c r="BN227" i="1"/>
  <c r="Z229" i="1"/>
  <c r="BN229" i="1"/>
  <c r="Z231" i="1"/>
  <c r="BN231" i="1"/>
  <c r="Y234" i="1"/>
  <c r="Z237" i="1"/>
  <c r="Z238" i="1" s="1"/>
  <c r="BN237" i="1"/>
  <c r="Y243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Z261" i="1" s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O528" i="1"/>
  <c r="BP296" i="1"/>
  <c r="BN296" i="1"/>
  <c r="Z296" i="1"/>
  <c r="Y300" i="1"/>
  <c r="BP304" i="1"/>
  <c r="BN304" i="1"/>
  <c r="Z304" i="1"/>
  <c r="Z310" i="1" s="1"/>
  <c r="BP308" i="1"/>
  <c r="BN308" i="1"/>
  <c r="Z308" i="1"/>
  <c r="Y319" i="1"/>
  <c r="BP316" i="1"/>
  <c r="BN316" i="1"/>
  <c r="Z316" i="1"/>
  <c r="Z318" i="1" s="1"/>
  <c r="Y325" i="1"/>
  <c r="Y324" i="1"/>
  <c r="Y332" i="1"/>
  <c r="BP327" i="1"/>
  <c r="BN327" i="1"/>
  <c r="Z327" i="1"/>
  <c r="BP329" i="1"/>
  <c r="BN329" i="1"/>
  <c r="Z329" i="1"/>
  <c r="BP337" i="1"/>
  <c r="BN337" i="1"/>
  <c r="Z337" i="1"/>
  <c r="Y339" i="1"/>
  <c r="S528" i="1"/>
  <c r="Y345" i="1"/>
  <c r="BP342" i="1"/>
  <c r="BN342" i="1"/>
  <c r="Z342" i="1"/>
  <c r="Z345" i="1" s="1"/>
  <c r="BP352" i="1"/>
  <c r="BN352" i="1"/>
  <c r="Z352" i="1"/>
  <c r="Y362" i="1"/>
  <c r="Y368" i="1"/>
  <c r="Y372" i="1"/>
  <c r="Y379" i="1"/>
  <c r="BP387" i="1"/>
  <c r="BN38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Z356" i="1"/>
  <c r="BN356" i="1"/>
  <c r="Z360" i="1"/>
  <c r="Z362" i="1" s="1"/>
  <c r="BN360" i="1"/>
  <c r="BP360" i="1"/>
  <c r="Z366" i="1"/>
  <c r="Z367" i="1" s="1"/>
  <c r="BN366" i="1"/>
  <c r="Z370" i="1"/>
  <c r="Z371" i="1" s="1"/>
  <c r="BN370" i="1"/>
  <c r="BP370" i="1"/>
  <c r="Z375" i="1"/>
  <c r="Z379" i="1" s="1"/>
  <c r="BN375" i="1"/>
  <c r="BP375" i="1"/>
  <c r="Z377" i="1"/>
  <c r="BN377" i="1"/>
  <c r="Y380" i="1"/>
  <c r="Y388" i="1"/>
  <c r="Z387" i="1"/>
  <c r="Z388" i="1" s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Y418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AA528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Y521" i="1" l="1"/>
  <c r="Z493" i="1"/>
  <c r="Z471" i="1"/>
  <c r="Z455" i="1"/>
  <c r="Z332" i="1"/>
  <c r="Z269" i="1"/>
  <c r="Z80" i="1"/>
  <c r="Z44" i="1"/>
  <c r="Z523" i="1" s="1"/>
  <c r="Y518" i="1"/>
  <c r="Z338" i="1"/>
  <c r="Z252" i="1"/>
  <c r="Z407" i="1"/>
  <c r="Z504" i="1"/>
  <c r="Z477" i="1"/>
  <c r="Z461" i="1"/>
  <c r="Z357" i="1"/>
  <c r="Z300" i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<sst xmlns="http://schemas.openxmlformats.org/spreadsheetml/2006/main" count="2343" uniqueCount="847">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</sst>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6" zoomScaleNormal="100" zoomScaleSheetLayoutView="100" workbookViewId="0">
      <selection activeCell="Z524" sqref="Z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45829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4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/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19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20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21</v>
      </c>
      <c r="Q10" s="773"/>
      <c r="R10" s="774"/>
      <c r="U10" s="24" t="s">
        <v>22</v>
      </c>
      <c r="V10" s="629" t="s">
        <v>23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3"/>
      <c r="R11" s="714"/>
      <c r="U11" s="24" t="s">
        <v>26</v>
      </c>
      <c r="V11" s="861" t="s">
        <v>27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28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29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30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31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32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34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35</v>
      </c>
      <c r="B17" s="623" t="s">
        <v>36</v>
      </c>
      <c r="C17" s="736" t="s">
        <v>37</v>
      </c>
      <c r="D17" s="623" t="s">
        <v>38</v>
      </c>
      <c r="E17" s="695"/>
      <c r="F17" s="623" t="s">
        <v>39</v>
      </c>
      <c r="G17" s="623" t="s">
        <v>40</v>
      </c>
      <c r="H17" s="623" t="s">
        <v>41</v>
      </c>
      <c r="I17" s="623" t="s">
        <v>42</v>
      </c>
      <c r="J17" s="623" t="s">
        <v>43</v>
      </c>
      <c r="K17" s="623" t="s">
        <v>44</v>
      </c>
      <c r="L17" s="623" t="s">
        <v>45</v>
      </c>
      <c r="M17" s="623" t="s">
        <v>46</v>
      </c>
      <c r="N17" s="623" t="s">
        <v>47</v>
      </c>
      <c r="O17" s="623" t="s">
        <v>48</v>
      </c>
      <c r="P17" s="623" t="s">
        <v>49</v>
      </c>
      <c r="Q17" s="694"/>
      <c r="R17" s="694"/>
      <c r="S17" s="694"/>
      <c r="T17" s="695"/>
      <c r="U17" s="921" t="s">
        <v>50</v>
      </c>
      <c r="V17" s="717"/>
      <c r="W17" s="623" t="s">
        <v>51</v>
      </c>
      <c r="X17" s="623" t="s">
        <v>52</v>
      </c>
      <c r="Y17" s="919" t="s">
        <v>53</v>
      </c>
      <c r="Z17" s="835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87"/>
      <c r="AF17" s="888"/>
      <c r="AG17" s="66"/>
      <c r="BD17" s="65" t="s">
        <v>59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60</v>
      </c>
      <c r="V18" s="67" t="s">
        <v>61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62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63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2" t="s">
        <v>68</v>
      </c>
      <c r="Q22" s="588"/>
      <c r="R22" s="588"/>
      <c r="S22" s="588"/>
      <c r="T22" s="589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71</v>
      </c>
      <c r="Q23" s="599"/>
      <c r="R23" s="599"/>
      <c r="S23" s="599"/>
      <c r="T23" s="599"/>
      <c r="U23" s="599"/>
      <c r="V23" s="600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71</v>
      </c>
      <c r="Q24" s="599"/>
      <c r="R24" s="599"/>
      <c r="S24" s="599"/>
      <c r="T24" s="599"/>
      <c r="U24" s="599"/>
      <c r="V24" s="600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73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71</v>
      </c>
      <c r="Q32" s="599"/>
      <c r="R32" s="599"/>
      <c r="S32" s="599"/>
      <c r="T32" s="599"/>
      <c r="U32" s="599"/>
      <c r="V32" s="600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71</v>
      </c>
      <c r="Q33" s="599"/>
      <c r="R33" s="599"/>
      <c r="S33" s="599"/>
      <c r="T33" s="599"/>
      <c r="U33" s="599"/>
      <c r="V33" s="600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94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71</v>
      </c>
      <c r="Q36" s="599"/>
      <c r="R36" s="599"/>
      <c r="S36" s="599"/>
      <c r="T36" s="599"/>
      <c r="U36" s="599"/>
      <c r="V36" s="600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71</v>
      </c>
      <c r="Q37" s="599"/>
      <c r="R37" s="599"/>
      <c r="S37" s="599"/>
      <c r="T37" s="599"/>
      <c r="U37" s="599"/>
      <c r="V37" s="600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101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102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69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71</v>
      </c>
      <c r="Q44" s="599"/>
      <c r="R44" s="599"/>
      <c r="S44" s="599"/>
      <c r="T44" s="599"/>
      <c r="U44" s="599"/>
      <c r="V44" s="600"/>
      <c r="W44" s="37" t="s">
        <v>72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71</v>
      </c>
      <c r="Q45" s="599"/>
      <c r="R45" s="599"/>
      <c r="S45" s="599"/>
      <c r="T45" s="599"/>
      <c r="U45" s="599"/>
      <c r="V45" s="600"/>
      <c r="W45" s="37" t="s">
        <v>69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customHeight="1" x14ac:dyDescent="0.25">
      <c r="A46" s="596" t="s">
        <v>73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71</v>
      </c>
      <c r="Q48" s="599"/>
      <c r="R48" s="599"/>
      <c r="S48" s="599"/>
      <c r="T48" s="599"/>
      <c r="U48" s="599"/>
      <c r="V48" s="600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71</v>
      </c>
      <c r="Q49" s="599"/>
      <c r="R49" s="599"/>
      <c r="S49" s="599"/>
      <c r="T49" s="599"/>
      <c r="U49" s="599"/>
      <c r="V49" s="600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116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102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71</v>
      </c>
      <c r="Q58" s="599"/>
      <c r="R58" s="599"/>
      <c r="S58" s="599"/>
      <c r="T58" s="599"/>
      <c r="U58" s="599"/>
      <c r="V58" s="600"/>
      <c r="W58" s="37" t="s">
        <v>72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71</v>
      </c>
      <c r="Q59" s="599"/>
      <c r="R59" s="599"/>
      <c r="S59" s="599"/>
      <c r="T59" s="599"/>
      <c r="U59" s="599"/>
      <c r="V59" s="600"/>
      <c r="W59" s="37" t="s">
        <v>69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customHeight="1" x14ac:dyDescent="0.25">
      <c r="A60" s="596" t="s">
        <v>134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71</v>
      </c>
      <c r="Q65" s="599"/>
      <c r="R65" s="599"/>
      <c r="S65" s="599"/>
      <c r="T65" s="599"/>
      <c r="U65" s="599"/>
      <c r="V65" s="600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71</v>
      </c>
      <c r="Q66" s="599"/>
      <c r="R66" s="599"/>
      <c r="S66" s="599"/>
      <c r="T66" s="599"/>
      <c r="U66" s="599"/>
      <c r="V66" s="600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customHeight="1" x14ac:dyDescent="0.25">
      <c r="A67" s="596" t="s">
        <v>63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71</v>
      </c>
      <c r="Q71" s="599"/>
      <c r="R71" s="599"/>
      <c r="S71" s="599"/>
      <c r="T71" s="599"/>
      <c r="U71" s="599"/>
      <c r="V71" s="600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71</v>
      </c>
      <c r="Q72" s="599"/>
      <c r="R72" s="599"/>
      <c r="S72" s="599"/>
      <c r="T72" s="599"/>
      <c r="U72" s="599"/>
      <c r="V72" s="600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73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71</v>
      </c>
      <c r="Q80" s="599"/>
      <c r="R80" s="599"/>
      <c r="S80" s="599"/>
      <c r="T80" s="599"/>
      <c r="U80" s="599"/>
      <c r="V80" s="600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71</v>
      </c>
      <c r="Q81" s="599"/>
      <c r="R81" s="599"/>
      <c r="S81" s="599"/>
      <c r="T81" s="599"/>
      <c r="U81" s="599"/>
      <c r="V81" s="600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169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71</v>
      </c>
      <c r="Q85" s="599"/>
      <c r="R85" s="599"/>
      <c r="S85" s="599"/>
      <c r="T85" s="599"/>
      <c r="U85" s="599"/>
      <c r="V85" s="600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71</v>
      </c>
      <c r="Q86" s="599"/>
      <c r="R86" s="599"/>
      <c r="S86" s="599"/>
      <c r="T86" s="599"/>
      <c r="U86" s="599"/>
      <c r="V86" s="600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176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102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71</v>
      </c>
      <c r="Q92" s="599"/>
      <c r="R92" s="599"/>
      <c r="S92" s="599"/>
      <c r="T92" s="599"/>
      <c r="U92" s="599"/>
      <c r="V92" s="600"/>
      <c r="W92" s="37" t="s">
        <v>72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71</v>
      </c>
      <c r="Q93" s="599"/>
      <c r="R93" s="599"/>
      <c r="S93" s="599"/>
      <c r="T93" s="599"/>
      <c r="U93" s="599"/>
      <c r="V93" s="600"/>
      <c r="W93" s="37" t="s">
        <v>69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customHeight="1" x14ac:dyDescent="0.25">
      <c r="A94" s="596" t="s">
        <v>73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9" t="s">
        <v>186</v>
      </c>
      <c r="Q95" s="588"/>
      <c r="R95" s="588"/>
      <c r="S95" s="588"/>
      <c r="T95" s="589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71</v>
      </c>
      <c r="Q101" s="599"/>
      <c r="R101" s="599"/>
      <c r="S101" s="599"/>
      <c r="T101" s="599"/>
      <c r="U101" s="599"/>
      <c r="V101" s="600"/>
      <c r="W101" s="37" t="s">
        <v>72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71</v>
      </c>
      <c r="Q102" s="599"/>
      <c r="R102" s="599"/>
      <c r="S102" s="599"/>
      <c r="T102" s="599"/>
      <c r="U102" s="599"/>
      <c r="V102" s="600"/>
      <c r="W102" s="37" t="s">
        <v>69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customHeight="1" x14ac:dyDescent="0.25">
      <c r="A103" s="643" t="s">
        <v>199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102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71</v>
      </c>
      <c r="Q109" s="599"/>
      <c r="R109" s="599"/>
      <c r="S109" s="599"/>
      <c r="T109" s="599"/>
      <c r="U109" s="599"/>
      <c r="V109" s="600"/>
      <c r="W109" s="37" t="s">
        <v>72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71</v>
      </c>
      <c r="Q110" s="599"/>
      <c r="R110" s="599"/>
      <c r="S110" s="599"/>
      <c r="T110" s="599"/>
      <c r="U110" s="599"/>
      <c r="V110" s="600"/>
      <c r="W110" s="37" t="s">
        <v>69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customHeight="1" x14ac:dyDescent="0.25">
      <c r="A111" s="596" t="s">
        <v>134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71</v>
      </c>
      <c r="Q115" s="599"/>
      <c r="R115" s="599"/>
      <c r="S115" s="599"/>
      <c r="T115" s="599"/>
      <c r="U115" s="599"/>
      <c r="V115" s="600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71</v>
      </c>
      <c r="Q116" s="599"/>
      <c r="R116" s="599"/>
      <c r="S116" s="599"/>
      <c r="T116" s="599"/>
      <c r="U116" s="599"/>
      <c r="V116" s="600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73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71</v>
      </c>
      <c r="Q123" s="599"/>
      <c r="R123" s="599"/>
      <c r="S123" s="599"/>
      <c r="T123" s="599"/>
      <c r="U123" s="599"/>
      <c r="V123" s="600"/>
      <c r="W123" s="37" t="s">
        <v>72</v>
      </c>
      <c r="X123" s="585">
        <f>IFERROR(X118/H118,"0")+IFERROR(X119/H119,"0")+IFERROR(X120/H120,"0")+IFERROR(X121/H121,"0")+IFERROR(X122/H122,"0")</f>
        <v>0</v>
      </c>
      <c r="Y123" s="585">
        <f>IFERROR(Y118/H118,"0")+IFERROR(Y119/H119,"0")+IFERROR(Y120/H120,"0")+IFERROR(Y121/H121,"0")+IFERROR(Y122/H122,"0")</f>
        <v>0</v>
      </c>
      <c r="Z123" s="585">
        <f>IFERROR(IF(Z118="",0,Z118),"0")+IFERROR(IF(Z119="",0,Z119),"0")+IFERROR(IF(Z120="",0,Z120),"0")+IFERROR(IF(Z121="",0,Z121),"0")+IFERROR(IF(Z122="",0,Z122),"0")</f>
        <v>0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71</v>
      </c>
      <c r="Q124" s="599"/>
      <c r="R124" s="599"/>
      <c r="S124" s="599"/>
      <c r="T124" s="599"/>
      <c r="U124" s="599"/>
      <c r="V124" s="600"/>
      <c r="W124" s="37" t="s">
        <v>69</v>
      </c>
      <c r="X124" s="585">
        <f>IFERROR(SUM(X118:X122),"0")</f>
        <v>0</v>
      </c>
      <c r="Y124" s="585">
        <f>IFERROR(SUM(Y118:Y122),"0")</f>
        <v>0</v>
      </c>
      <c r="Z124" s="37"/>
      <c r="AA124" s="586"/>
      <c r="AB124" s="586"/>
      <c r="AC124" s="586"/>
    </row>
    <row r="125" spans="1:68" ht="14.25" customHeight="1" x14ac:dyDescent="0.25">
      <c r="A125" s="596" t="s">
        <v>169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71</v>
      </c>
      <c r="Q128" s="599"/>
      <c r="R128" s="599"/>
      <c r="S128" s="599"/>
      <c r="T128" s="599"/>
      <c r="U128" s="599"/>
      <c r="V128" s="600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71</v>
      </c>
      <c r="Q129" s="599"/>
      <c r="R129" s="599"/>
      <c r="S129" s="599"/>
      <c r="T129" s="599"/>
      <c r="U129" s="599"/>
      <c r="V129" s="600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234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102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71</v>
      </c>
      <c r="Q134" s="599"/>
      <c r="R134" s="599"/>
      <c r="S134" s="599"/>
      <c r="T134" s="599"/>
      <c r="U134" s="599"/>
      <c r="V134" s="600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71</v>
      </c>
      <c r="Q135" s="599"/>
      <c r="R135" s="599"/>
      <c r="S135" s="599"/>
      <c r="T135" s="599"/>
      <c r="U135" s="599"/>
      <c r="V135" s="600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63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239</v>
      </c>
      <c r="B137" s="54" t="s">
        <v>240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71</v>
      </c>
      <c r="Q139" s="599"/>
      <c r="R139" s="599"/>
      <c r="S139" s="599"/>
      <c r="T139" s="599"/>
      <c r="U139" s="599"/>
      <c r="V139" s="600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71</v>
      </c>
      <c r="Q140" s="599"/>
      <c r="R140" s="599"/>
      <c r="S140" s="599"/>
      <c r="T140" s="599"/>
      <c r="U140" s="599"/>
      <c r="V140" s="600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73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71</v>
      </c>
      <c r="Q144" s="599"/>
      <c r="R144" s="599"/>
      <c r="S144" s="599"/>
      <c r="T144" s="599"/>
      <c r="U144" s="599"/>
      <c r="V144" s="600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71</v>
      </c>
      <c r="Q145" s="599"/>
      <c r="R145" s="599"/>
      <c r="S145" s="599"/>
      <c r="T145" s="599"/>
      <c r="U145" s="599"/>
      <c r="V145" s="600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100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102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71</v>
      </c>
      <c r="Q149" s="599"/>
      <c r="R149" s="599"/>
      <c r="S149" s="599"/>
      <c r="T149" s="599"/>
      <c r="U149" s="599"/>
      <c r="V149" s="600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71</v>
      </c>
      <c r="Q150" s="599"/>
      <c r="R150" s="599"/>
      <c r="S150" s="599"/>
      <c r="T150" s="599"/>
      <c r="U150" s="599"/>
      <c r="V150" s="600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63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71</v>
      </c>
      <c r="Q155" s="599"/>
      <c r="R155" s="599"/>
      <c r="S155" s="599"/>
      <c r="T155" s="599"/>
      <c r="U155" s="599"/>
      <c r="V155" s="600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71</v>
      </c>
      <c r="Q156" s="599"/>
      <c r="R156" s="599"/>
      <c r="S156" s="599"/>
      <c r="T156" s="599"/>
      <c r="U156" s="599"/>
      <c r="V156" s="600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258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259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134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71</v>
      </c>
      <c r="Q161" s="599"/>
      <c r="R161" s="599"/>
      <c r="S161" s="599"/>
      <c r="T161" s="599"/>
      <c r="U161" s="599"/>
      <c r="V161" s="600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71</v>
      </c>
      <c r="Q162" s="599"/>
      <c r="R162" s="599"/>
      <c r="S162" s="599"/>
      <c r="T162" s="599"/>
      <c r="U162" s="599"/>
      <c r="V162" s="600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63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69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71</v>
      </c>
      <c r="Q173" s="599"/>
      <c r="R173" s="599"/>
      <c r="S173" s="599"/>
      <c r="T173" s="599"/>
      <c r="U173" s="599"/>
      <c r="V173" s="600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71</v>
      </c>
      <c r="Q174" s="599"/>
      <c r="R174" s="599"/>
      <c r="S174" s="599"/>
      <c r="T174" s="599"/>
      <c r="U174" s="599"/>
      <c r="V174" s="600"/>
      <c r="W174" s="37" t="s">
        <v>69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customHeight="1" x14ac:dyDescent="0.25">
      <c r="A175" s="596" t="s">
        <v>94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71</v>
      </c>
      <c r="Q179" s="599"/>
      <c r="R179" s="599"/>
      <c r="S179" s="599"/>
      <c r="T179" s="599"/>
      <c r="U179" s="599"/>
      <c r="V179" s="600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71</v>
      </c>
      <c r="Q180" s="599"/>
      <c r="R180" s="599"/>
      <c r="S180" s="599"/>
      <c r="T180" s="599"/>
      <c r="U180" s="599"/>
      <c r="V180" s="600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296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71</v>
      </c>
      <c r="Q183" s="599"/>
      <c r="R183" s="599"/>
      <c r="S183" s="599"/>
      <c r="T183" s="599"/>
      <c r="U183" s="599"/>
      <c r="V183" s="600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71</v>
      </c>
      <c r="Q184" s="599"/>
      <c r="R184" s="599"/>
      <c r="S184" s="599"/>
      <c r="T184" s="599"/>
      <c r="U184" s="599"/>
      <c r="V184" s="600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299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102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71</v>
      </c>
      <c r="Q189" s="599"/>
      <c r="R189" s="599"/>
      <c r="S189" s="599"/>
      <c r="T189" s="599"/>
      <c r="U189" s="599"/>
      <c r="V189" s="600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71</v>
      </c>
      <c r="Q190" s="599"/>
      <c r="R190" s="599"/>
      <c r="S190" s="599"/>
      <c r="T190" s="599"/>
      <c r="U190" s="599"/>
      <c r="V190" s="600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134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71</v>
      </c>
      <c r="Q194" s="599"/>
      <c r="R194" s="599"/>
      <c r="S194" s="599"/>
      <c r="T194" s="599"/>
      <c r="U194" s="599"/>
      <c r="V194" s="600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71</v>
      </c>
      <c r="Q195" s="599"/>
      <c r="R195" s="599"/>
      <c r="S195" s="599"/>
      <c r="T195" s="599"/>
      <c r="U195" s="599"/>
      <c r="V195" s="600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63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69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69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71</v>
      </c>
      <c r="Q205" s="599"/>
      <c r="R205" s="599"/>
      <c r="S205" s="599"/>
      <c r="T205" s="599"/>
      <c r="U205" s="599"/>
      <c r="V205" s="600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71</v>
      </c>
      <c r="Q206" s="599"/>
      <c r="R206" s="599"/>
      <c r="S206" s="599"/>
      <c r="T206" s="599"/>
      <c r="U206" s="599"/>
      <c r="V206" s="600"/>
      <c r="W206" s="37" t="s">
        <v>69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customHeight="1" x14ac:dyDescent="0.25">
      <c r="A207" s="596" t="s">
        <v>73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69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69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69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69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71</v>
      </c>
      <c r="Q217" s="599"/>
      <c r="R217" s="599"/>
      <c r="S217" s="599"/>
      <c r="T217" s="599"/>
      <c r="U217" s="599"/>
      <c r="V217" s="600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71</v>
      </c>
      <c r="Q218" s="599"/>
      <c r="R218" s="599"/>
      <c r="S218" s="599"/>
      <c r="T218" s="599"/>
      <c r="U218" s="599"/>
      <c r="V218" s="600"/>
      <c r="W218" s="37" t="s">
        <v>69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customHeight="1" x14ac:dyDescent="0.25">
      <c r="A219" s="596" t="s">
        <v>169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71</v>
      </c>
      <c r="Q222" s="599"/>
      <c r="R222" s="599"/>
      <c r="S222" s="599"/>
      <c r="T222" s="599"/>
      <c r="U222" s="599"/>
      <c r="V222" s="600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71</v>
      </c>
      <c r="Q223" s="599"/>
      <c r="R223" s="599"/>
      <c r="S223" s="599"/>
      <c r="T223" s="599"/>
      <c r="U223" s="599"/>
      <c r="V223" s="600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360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102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71</v>
      </c>
      <c r="Q233" s="599"/>
      <c r="R233" s="599"/>
      <c r="S233" s="599"/>
      <c r="T233" s="599"/>
      <c r="U233" s="599"/>
      <c r="V233" s="600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71</v>
      </c>
      <c r="Q234" s="599"/>
      <c r="R234" s="599"/>
      <c r="S234" s="599"/>
      <c r="T234" s="599"/>
      <c r="U234" s="599"/>
      <c r="V234" s="600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134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379</v>
      </c>
      <c r="B236" s="54" t="s">
        <v>380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71</v>
      </c>
      <c r="Q238" s="599"/>
      <c r="R238" s="599"/>
      <c r="S238" s="599"/>
      <c r="T238" s="599"/>
      <c r="U238" s="599"/>
      <c r="V238" s="600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71</v>
      </c>
      <c r="Q239" s="599"/>
      <c r="R239" s="599"/>
      <c r="S239" s="599"/>
      <c r="T239" s="599"/>
      <c r="U239" s="599"/>
      <c r="V239" s="600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383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6" t="s">
        <v>386</v>
      </c>
      <c r="Q241" s="588"/>
      <c r="R241" s="588"/>
      <c r="S241" s="588"/>
      <c r="T241" s="589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71</v>
      </c>
      <c r="Q243" s="599"/>
      <c r="R243" s="599"/>
      <c r="S243" s="599"/>
      <c r="T243" s="599"/>
      <c r="U243" s="599"/>
      <c r="V243" s="600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71</v>
      </c>
      <c r="Q244" s="599"/>
      <c r="R244" s="599"/>
      <c r="S244" s="599"/>
      <c r="T244" s="599"/>
      <c r="U244" s="599"/>
      <c r="V244" s="600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389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4" t="s">
        <v>395</v>
      </c>
      <c r="Q247" s="588"/>
      <c r="R247" s="588"/>
      <c r="S247" s="588"/>
      <c r="T247" s="589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71</v>
      </c>
      <c r="Q252" s="599"/>
      <c r="R252" s="599"/>
      <c r="S252" s="599"/>
      <c r="T252" s="599"/>
      <c r="U252" s="599"/>
      <c r="V252" s="600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71</v>
      </c>
      <c r="Q253" s="599"/>
      <c r="R253" s="599"/>
      <c r="S253" s="599"/>
      <c r="T253" s="599"/>
      <c r="U253" s="599"/>
      <c r="V253" s="600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403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102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71</v>
      </c>
      <c r="Q261" s="599"/>
      <c r="R261" s="599"/>
      <c r="S261" s="599"/>
      <c r="T261" s="599"/>
      <c r="U261" s="599"/>
      <c r="V261" s="600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71</v>
      </c>
      <c r="Q262" s="599"/>
      <c r="R262" s="599"/>
      <c r="S262" s="599"/>
      <c r="T262" s="599"/>
      <c r="U262" s="599"/>
      <c r="V262" s="600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419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102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5" t="s">
        <v>430</v>
      </c>
      <c r="Q268" s="588"/>
      <c r="R268" s="588"/>
      <c r="S268" s="588"/>
      <c r="T268" s="589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71</v>
      </c>
      <c r="Q269" s="599"/>
      <c r="R269" s="599"/>
      <c r="S269" s="599"/>
      <c r="T269" s="599"/>
      <c r="U269" s="599"/>
      <c r="V269" s="600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71</v>
      </c>
      <c r="Q270" s="599"/>
      <c r="R270" s="599"/>
      <c r="S270" s="599"/>
      <c r="T270" s="599"/>
      <c r="U270" s="599"/>
      <c r="V270" s="600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432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73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71</v>
      </c>
      <c r="Q276" s="599"/>
      <c r="R276" s="599"/>
      <c r="S276" s="599"/>
      <c r="T276" s="599"/>
      <c r="U276" s="599"/>
      <c r="V276" s="600"/>
      <c r="W276" s="37" t="s">
        <v>72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71</v>
      </c>
      <c r="Q277" s="599"/>
      <c r="R277" s="599"/>
      <c r="S277" s="599"/>
      <c r="T277" s="599"/>
      <c r="U277" s="599"/>
      <c r="V277" s="600"/>
      <c r="W277" s="37" t="s">
        <v>69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43" t="s">
        <v>442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63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71</v>
      </c>
      <c r="Q281" s="599"/>
      <c r="R281" s="599"/>
      <c r="S281" s="599"/>
      <c r="T281" s="599"/>
      <c r="U281" s="599"/>
      <c r="V281" s="600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71</v>
      </c>
      <c r="Q282" s="599"/>
      <c r="R282" s="599"/>
      <c r="S282" s="599"/>
      <c r="T282" s="599"/>
      <c r="U282" s="599"/>
      <c r="V282" s="600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73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71</v>
      </c>
      <c r="Q285" s="599"/>
      <c r="R285" s="599"/>
      <c r="S285" s="599"/>
      <c r="T285" s="599"/>
      <c r="U285" s="599"/>
      <c r="V285" s="600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71</v>
      </c>
      <c r="Q286" s="599"/>
      <c r="R286" s="599"/>
      <c r="S286" s="599"/>
      <c r="T286" s="599"/>
      <c r="U286" s="599"/>
      <c r="V286" s="600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449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102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71</v>
      </c>
      <c r="Q290" s="599"/>
      <c r="R290" s="599"/>
      <c r="S290" s="599"/>
      <c r="T290" s="599"/>
      <c r="U290" s="599"/>
      <c r="V290" s="600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71</v>
      </c>
      <c r="Q291" s="599"/>
      <c r="R291" s="599"/>
      <c r="S291" s="599"/>
      <c r="T291" s="599"/>
      <c r="U291" s="599"/>
      <c r="V291" s="600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454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102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71</v>
      </c>
      <c r="Q300" s="599"/>
      <c r="R300" s="599"/>
      <c r="S300" s="599"/>
      <c r="T300" s="599"/>
      <c r="U300" s="599"/>
      <c r="V300" s="600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71</v>
      </c>
      <c r="Q301" s="599"/>
      <c r="R301" s="599"/>
      <c r="S301" s="599"/>
      <c r="T301" s="599"/>
      <c r="U301" s="599"/>
      <c r="V301" s="600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63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71</v>
      </c>
      <c r="Q310" s="599"/>
      <c r="R310" s="599"/>
      <c r="S310" s="599"/>
      <c r="T310" s="599"/>
      <c r="U310" s="599"/>
      <c r="V310" s="600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71</v>
      </c>
      <c r="Q311" s="599"/>
      <c r="R311" s="599"/>
      <c r="S311" s="599"/>
      <c r="T311" s="599"/>
      <c r="U311" s="599"/>
      <c r="V311" s="600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6" t="s">
        <v>73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71</v>
      </c>
      <c r="Q318" s="599"/>
      <c r="R318" s="599"/>
      <c r="S318" s="599"/>
      <c r="T318" s="599"/>
      <c r="U318" s="599"/>
      <c r="V318" s="600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71</v>
      </c>
      <c r="Q319" s="599"/>
      <c r="R319" s="599"/>
      <c r="S319" s="599"/>
      <c r="T319" s="599"/>
      <c r="U319" s="599"/>
      <c r="V319" s="600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169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69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71</v>
      </c>
      <c r="Q324" s="599"/>
      <c r="R324" s="599"/>
      <c r="S324" s="599"/>
      <c r="T324" s="599"/>
      <c r="U324" s="599"/>
      <c r="V324" s="600"/>
      <c r="W324" s="37" t="s">
        <v>72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71</v>
      </c>
      <c r="Q325" s="599"/>
      <c r="R325" s="599"/>
      <c r="S325" s="599"/>
      <c r="T325" s="599"/>
      <c r="U325" s="599"/>
      <c r="V325" s="600"/>
      <c r="W325" s="37" t="s">
        <v>69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customHeight="1" x14ac:dyDescent="0.25">
      <c r="A326" s="596" t="s">
        <v>94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515</v>
      </c>
      <c r="B327" s="54" t="s">
        <v>516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814" t="s">
        <v>517</v>
      </c>
      <c r="Q327" s="588"/>
      <c r="R327" s="588"/>
      <c r="S327" s="588"/>
      <c r="T327" s="589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606" t="s">
        <v>521</v>
      </c>
      <c r="Q328" s="588"/>
      <c r="R328" s="588"/>
      <c r="S328" s="588"/>
      <c r="T328" s="589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7" t="s">
        <v>525</v>
      </c>
      <c r="Q329" s="588"/>
      <c r="R329" s="588"/>
      <c r="S329" s="588"/>
      <c r="T329" s="589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71</v>
      </c>
      <c r="Q332" s="599"/>
      <c r="R332" s="599"/>
      <c r="S332" s="599"/>
      <c r="T332" s="599"/>
      <c r="U332" s="599"/>
      <c r="V332" s="600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71</v>
      </c>
      <c r="Q333" s="599"/>
      <c r="R333" s="599"/>
      <c r="S333" s="599"/>
      <c r="T333" s="599"/>
      <c r="U333" s="599"/>
      <c r="V333" s="600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531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71</v>
      </c>
      <c r="Q338" s="599"/>
      <c r="R338" s="599"/>
      <c r="S338" s="599"/>
      <c r="T338" s="599"/>
      <c r="U338" s="599"/>
      <c r="V338" s="600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71</v>
      </c>
      <c r="Q339" s="599"/>
      <c r="R339" s="599"/>
      <c r="S339" s="599"/>
      <c r="T339" s="599"/>
      <c r="U339" s="599"/>
      <c r="V339" s="600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540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73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71</v>
      </c>
      <c r="Q345" s="599"/>
      <c r="R345" s="599"/>
      <c r="S345" s="599"/>
      <c r="T345" s="599"/>
      <c r="U345" s="599"/>
      <c r="V345" s="600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71</v>
      </c>
      <c r="Q346" s="599"/>
      <c r="R346" s="599"/>
      <c r="S346" s="599"/>
      <c r="T346" s="599"/>
      <c r="U346" s="599"/>
      <c r="V346" s="600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625" t="s">
        <v>550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551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102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69</v>
      </c>
      <c r="X350" s="583">
        <v>3000</v>
      </c>
      <c r="Y350" s="584">
        <f t="shared" ref="Y350:Y356" si="58">IFERROR(IF(X350="",0,CEILING((X350/$H350),1)*$H350),"")</f>
        <v>3000</v>
      </c>
      <c r="Z350" s="36">
        <f>IFERROR(IF(Y350=0,"",ROUNDUP(Y350/H350,0)*0.02175),"")</f>
        <v>4.3499999999999996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3096</v>
      </c>
      <c r="BN350" s="64">
        <f t="shared" ref="BN350:BN356" si="60">IFERROR(Y350*I350/H350,"0")</f>
        <v>3096</v>
      </c>
      <c r="BO350" s="64">
        <f t="shared" ref="BO350:BO356" si="61">IFERROR(1/J350*(X350/H350),"0")</f>
        <v>4.1666666666666661</v>
      </c>
      <c r="BP350" s="64">
        <f t="shared" ref="BP350:BP356" si="62">IFERROR(1/J350*(Y350/H350),"0")</f>
        <v>4.1666666666666661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90">
        <v>4607091383997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7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8"/>
      <c r="R352" s="588"/>
      <c r="S352" s="588"/>
      <c r="T352" s="589"/>
      <c r="U352" s="34"/>
      <c r="V352" s="34"/>
      <c r="W352" s="35" t="s">
        <v>69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90">
        <v>4680115884830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8"/>
      <c r="R353" s="588"/>
      <c r="S353" s="588"/>
      <c r="T353" s="589"/>
      <c r="U353" s="34"/>
      <c r="V353" s="34"/>
      <c r="W353" s="35" t="s">
        <v>69</v>
      </c>
      <c r="X353" s="583">
        <v>2500</v>
      </c>
      <c r="Y353" s="584">
        <f t="shared" si="58"/>
        <v>2505</v>
      </c>
      <c r="Z353" s="36">
        <f>IFERROR(IF(Y353=0,"",ROUNDUP(Y353/H353,0)*0.02175),"")</f>
        <v>3.6322499999999995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2580</v>
      </c>
      <c r="BN353" s="64">
        <f t="shared" si="60"/>
        <v>2585.1600000000003</v>
      </c>
      <c r="BO353" s="64">
        <f t="shared" si="61"/>
        <v>3.4722222222222219</v>
      </c>
      <c r="BP353" s="64">
        <f t="shared" si="62"/>
        <v>3.4791666666666665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71</v>
      </c>
      <c r="Q357" s="599"/>
      <c r="R357" s="599"/>
      <c r="S357" s="599"/>
      <c r="T357" s="599"/>
      <c r="U357" s="599"/>
      <c r="V357" s="600"/>
      <c r="W357" s="37" t="s">
        <v>72</v>
      </c>
      <c r="X357" s="585">
        <f>IFERROR(X350/H350,"0")+IFERROR(X351/H351,"0")+IFERROR(X352/H352,"0")+IFERROR(X353/H353,"0")+IFERROR(X354/H354,"0")+IFERROR(X355/H355,"0")+IFERROR(X356/H356,"0")</f>
        <v>366.66666666666663</v>
      </c>
      <c r="Y357" s="585">
        <f>IFERROR(Y350/H350,"0")+IFERROR(Y351/H351,"0")+IFERROR(Y352/H352,"0")+IFERROR(Y353/H353,"0")+IFERROR(Y354/H354,"0")+IFERROR(Y355/H355,"0")+IFERROR(Y356/H356,"0")</f>
        <v>367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7.9822499999999987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71</v>
      </c>
      <c r="Q358" s="599"/>
      <c r="R358" s="599"/>
      <c r="S358" s="599"/>
      <c r="T358" s="599"/>
      <c r="U358" s="599"/>
      <c r="V358" s="600"/>
      <c r="W358" s="37" t="s">
        <v>69</v>
      </c>
      <c r="X358" s="585">
        <f>IFERROR(SUM(X350:X356),"0")</f>
        <v>5500</v>
      </c>
      <c r="Y358" s="585">
        <f>IFERROR(SUM(Y350:Y356),"0")</f>
        <v>5505</v>
      </c>
      <c r="Z358" s="37"/>
      <c r="AA358" s="586"/>
      <c r="AB358" s="586"/>
      <c r="AC358" s="586"/>
    </row>
    <row r="359" spans="1:68" ht="14.25" customHeight="1" x14ac:dyDescent="0.25">
      <c r="A359" s="596" t="s">
        <v>134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69</v>
      </c>
      <c r="X360" s="583">
        <v>0</v>
      </c>
      <c r="Y360" s="584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71</v>
      </c>
      <c r="Q362" s="599"/>
      <c r="R362" s="599"/>
      <c r="S362" s="599"/>
      <c r="T362" s="599"/>
      <c r="U362" s="599"/>
      <c r="V362" s="600"/>
      <c r="W362" s="37" t="s">
        <v>72</v>
      </c>
      <c r="X362" s="585">
        <f>IFERROR(X360/H360,"0")+IFERROR(X361/H361,"0")</f>
        <v>0</v>
      </c>
      <c r="Y362" s="585">
        <f>IFERROR(Y360/H360,"0")+IFERROR(Y361/H361,"0")</f>
        <v>0</v>
      </c>
      <c r="Z362" s="585">
        <f>IFERROR(IF(Z360="",0,Z360),"0")+IFERROR(IF(Z361="",0,Z361),"0")</f>
        <v>0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71</v>
      </c>
      <c r="Q363" s="599"/>
      <c r="R363" s="599"/>
      <c r="S363" s="599"/>
      <c r="T363" s="599"/>
      <c r="U363" s="599"/>
      <c r="V363" s="600"/>
      <c r="W363" s="37" t="s">
        <v>69</v>
      </c>
      <c r="X363" s="585">
        <f>IFERROR(SUM(X360:X361),"0")</f>
        <v>0</v>
      </c>
      <c r="Y363" s="585">
        <f>IFERROR(SUM(Y360:Y361),"0")</f>
        <v>0</v>
      </c>
      <c r="Z363" s="37"/>
      <c r="AA363" s="586"/>
      <c r="AB363" s="586"/>
      <c r="AC363" s="586"/>
    </row>
    <row r="364" spans="1:68" ht="14.25" customHeight="1" x14ac:dyDescent="0.25">
      <c r="A364" s="596" t="s">
        <v>73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71</v>
      </c>
      <c r="Q367" s="599"/>
      <c r="R367" s="599"/>
      <c r="S367" s="599"/>
      <c r="T367" s="599"/>
      <c r="U367" s="599"/>
      <c r="V367" s="600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71</v>
      </c>
      <c r="Q368" s="599"/>
      <c r="R368" s="599"/>
      <c r="S368" s="599"/>
      <c r="T368" s="599"/>
      <c r="U368" s="599"/>
      <c r="V368" s="600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169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71</v>
      </c>
      <c r="Q371" s="599"/>
      <c r="R371" s="599"/>
      <c r="S371" s="599"/>
      <c r="T371" s="599"/>
      <c r="U371" s="599"/>
      <c r="V371" s="600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71</v>
      </c>
      <c r="Q372" s="599"/>
      <c r="R372" s="599"/>
      <c r="S372" s="599"/>
      <c r="T372" s="599"/>
      <c r="U372" s="599"/>
      <c r="V372" s="600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585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102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71</v>
      </c>
      <c r="Q379" s="599"/>
      <c r="R379" s="599"/>
      <c r="S379" s="599"/>
      <c r="T379" s="599"/>
      <c r="U379" s="599"/>
      <c r="V379" s="600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71</v>
      </c>
      <c r="Q380" s="599"/>
      <c r="R380" s="599"/>
      <c r="S380" s="599"/>
      <c r="T380" s="599"/>
      <c r="U380" s="599"/>
      <c r="V380" s="600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63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71</v>
      </c>
      <c r="Q383" s="599"/>
      <c r="R383" s="599"/>
      <c r="S383" s="599"/>
      <c r="T383" s="599"/>
      <c r="U383" s="599"/>
      <c r="V383" s="600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71</v>
      </c>
      <c r="Q384" s="599"/>
      <c r="R384" s="599"/>
      <c r="S384" s="599"/>
      <c r="T384" s="599"/>
      <c r="U384" s="599"/>
      <c r="V384" s="600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73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69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71</v>
      </c>
      <c r="Q388" s="599"/>
      <c r="R388" s="599"/>
      <c r="S388" s="599"/>
      <c r="T388" s="599"/>
      <c r="U388" s="599"/>
      <c r="V388" s="600"/>
      <c r="W388" s="37" t="s">
        <v>72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71</v>
      </c>
      <c r="Q389" s="599"/>
      <c r="R389" s="599"/>
      <c r="S389" s="599"/>
      <c r="T389" s="599"/>
      <c r="U389" s="599"/>
      <c r="V389" s="600"/>
      <c r="W389" s="37" t="s">
        <v>69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customHeight="1" x14ac:dyDescent="0.25">
      <c r="A390" s="596" t="s">
        <v>169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71</v>
      </c>
      <c r="Q392" s="599"/>
      <c r="R392" s="599"/>
      <c r="S392" s="599"/>
      <c r="T392" s="599"/>
      <c r="U392" s="599"/>
      <c r="V392" s="600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71</v>
      </c>
      <c r="Q393" s="599"/>
      <c r="R393" s="599"/>
      <c r="S393" s="599"/>
      <c r="T393" s="599"/>
      <c r="U393" s="599"/>
      <c r="V393" s="600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607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608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63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71</v>
      </c>
      <c r="Q407" s="599"/>
      <c r="R407" s="599"/>
      <c r="S407" s="599"/>
      <c r="T407" s="599"/>
      <c r="U407" s="599"/>
      <c r="V407" s="600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71</v>
      </c>
      <c r="Q408" s="599"/>
      <c r="R408" s="599"/>
      <c r="S408" s="599"/>
      <c r="T408" s="599"/>
      <c r="U408" s="599"/>
      <c r="V408" s="600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73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71</v>
      </c>
      <c r="Q412" s="599"/>
      <c r="R412" s="599"/>
      <c r="S412" s="599"/>
      <c r="T412" s="599"/>
      <c r="U412" s="599"/>
      <c r="V412" s="600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71</v>
      </c>
      <c r="Q413" s="599"/>
      <c r="R413" s="599"/>
      <c r="S413" s="599"/>
      <c r="T413" s="599"/>
      <c r="U413" s="599"/>
      <c r="V413" s="600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640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134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71</v>
      </c>
      <c r="Q418" s="599"/>
      <c r="R418" s="599"/>
      <c r="S418" s="599"/>
      <c r="T418" s="599"/>
      <c r="U418" s="599"/>
      <c r="V418" s="600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71</v>
      </c>
      <c r="Q419" s="599"/>
      <c r="R419" s="599"/>
      <c r="S419" s="599"/>
      <c r="T419" s="599"/>
      <c r="U419" s="599"/>
      <c r="V419" s="600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63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71</v>
      </c>
      <c r="Q425" s="599"/>
      <c r="R425" s="599"/>
      <c r="S425" s="599"/>
      <c r="T425" s="599"/>
      <c r="U425" s="599"/>
      <c r="V425" s="600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71</v>
      </c>
      <c r="Q426" s="599"/>
      <c r="R426" s="599"/>
      <c r="S426" s="599"/>
      <c r="T426" s="599"/>
      <c r="U426" s="599"/>
      <c r="V426" s="600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658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63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71</v>
      </c>
      <c r="Q430" s="599"/>
      <c r="R430" s="599"/>
      <c r="S430" s="599"/>
      <c r="T430" s="599"/>
      <c r="U430" s="599"/>
      <c r="V430" s="600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71</v>
      </c>
      <c r="Q431" s="599"/>
      <c r="R431" s="599"/>
      <c r="S431" s="599"/>
      <c r="T431" s="599"/>
      <c r="U431" s="599"/>
      <c r="V431" s="600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662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63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71</v>
      </c>
      <c r="Q435" s="599"/>
      <c r="R435" s="599"/>
      <c r="S435" s="599"/>
      <c r="T435" s="599"/>
      <c r="U435" s="599"/>
      <c r="V435" s="600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71</v>
      </c>
      <c r="Q436" s="599"/>
      <c r="R436" s="599"/>
      <c r="S436" s="599"/>
      <c r="T436" s="599"/>
      <c r="U436" s="599"/>
      <c r="V436" s="600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666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666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102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676</v>
      </c>
      <c r="B443" s="54" t="s">
        <v>677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38" t="s">
        <v>678</v>
      </c>
      <c r="Q443" s="588"/>
      <c r="R443" s="588"/>
      <c r="S443" s="588"/>
      <c r="T443" s="589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69</v>
      </c>
      <c r="X445" s="583">
        <v>0</v>
      </c>
      <c r="Y445" s="584">
        <f t="shared" si="69"/>
        <v>0</v>
      </c>
      <c r="Z445" s="36" t="str">
        <f t="shared" si="70"/>
        <v/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3" t="s">
        <v>696</v>
      </c>
      <c r="Q450" s="588"/>
      <c r="R450" s="588"/>
      <c r="S450" s="588"/>
      <c r="T450" s="589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71</v>
      </c>
      <c r="Q455" s="599"/>
      <c r="R455" s="599"/>
      <c r="S455" s="599"/>
      <c r="T455" s="599"/>
      <c r="U455" s="599"/>
      <c r="V455" s="600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71</v>
      </c>
      <c r="Q456" s="599"/>
      <c r="R456" s="599"/>
      <c r="S456" s="599"/>
      <c r="T456" s="599"/>
      <c r="U456" s="599"/>
      <c r="V456" s="600"/>
      <c r="W456" s="37" t="s">
        <v>69</v>
      </c>
      <c r="X456" s="585">
        <f>IFERROR(SUM(X440:X454),"0")</f>
        <v>0</v>
      </c>
      <c r="Y456" s="585">
        <f>IFERROR(SUM(Y440:Y454),"0")</f>
        <v>0</v>
      </c>
      <c r="Z456" s="37"/>
      <c r="AA456" s="586"/>
      <c r="AB456" s="586"/>
      <c r="AC456" s="586"/>
    </row>
    <row r="457" spans="1:68" ht="14.25" customHeight="1" x14ac:dyDescent="0.25">
      <c r="A457" s="596" t="s">
        <v>134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69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71</v>
      </c>
      <c r="Q461" s="599"/>
      <c r="R461" s="599"/>
      <c r="S461" s="599"/>
      <c r="T461" s="599"/>
      <c r="U461" s="599"/>
      <c r="V461" s="600"/>
      <c r="W461" s="37" t="s">
        <v>72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71</v>
      </c>
      <c r="Q462" s="599"/>
      <c r="R462" s="599"/>
      <c r="S462" s="599"/>
      <c r="T462" s="599"/>
      <c r="U462" s="599"/>
      <c r="V462" s="600"/>
      <c r="W462" s="37" t="s">
        <v>69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customHeight="1" x14ac:dyDescent="0.25">
      <c r="A463" s="596" t="s">
        <v>63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69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69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69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720</v>
      </c>
      <c r="B467" s="54" t="s">
        <v>721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71</v>
      </c>
      <c r="Q471" s="599"/>
      <c r="R471" s="599"/>
      <c r="S471" s="599"/>
      <c r="T471" s="599"/>
      <c r="U471" s="599"/>
      <c r="V471" s="600"/>
      <c r="W471" s="37" t="s">
        <v>72</v>
      </c>
      <c r="X471" s="585">
        <f>IFERROR(X464/H464,"0")+IFERROR(X465/H465,"0")+IFERROR(X466/H466,"0")+IFERROR(X467/H467,"0")+IFERROR(X468/H468,"0")+IFERROR(X469/H469,"0")+IFERROR(X470/H470,"0")</f>
        <v>0</v>
      </c>
      <c r="Y471" s="585">
        <f>IFERROR(Y464/H464,"0")+IFERROR(Y465/H465,"0")+IFERROR(Y466/H466,"0")+IFERROR(Y467/H467,"0")+IFERROR(Y468/H468,"0")+IFERROR(Y469/H469,"0")+IFERROR(Y470/H470,"0")</f>
        <v>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71</v>
      </c>
      <c r="Q472" s="599"/>
      <c r="R472" s="599"/>
      <c r="S472" s="599"/>
      <c r="T472" s="599"/>
      <c r="U472" s="599"/>
      <c r="V472" s="600"/>
      <c r="W472" s="37" t="s">
        <v>69</v>
      </c>
      <c r="X472" s="585">
        <f>IFERROR(SUM(X464:X470),"0")</f>
        <v>0</v>
      </c>
      <c r="Y472" s="585">
        <f>IFERROR(SUM(Y464:Y470),"0")</f>
        <v>0</v>
      </c>
      <c r="Z472" s="37"/>
      <c r="AA472" s="586"/>
      <c r="AB472" s="586"/>
      <c r="AC472" s="586"/>
    </row>
    <row r="473" spans="1:68" ht="14.25" customHeight="1" x14ac:dyDescent="0.25">
      <c r="A473" s="596" t="s">
        <v>73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71</v>
      </c>
      <c r="Q477" s="599"/>
      <c r="R477" s="599"/>
      <c r="S477" s="599"/>
      <c r="T477" s="599"/>
      <c r="U477" s="599"/>
      <c r="V477" s="600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71</v>
      </c>
      <c r="Q478" s="599"/>
      <c r="R478" s="599"/>
      <c r="S478" s="599"/>
      <c r="T478" s="599"/>
      <c r="U478" s="599"/>
      <c r="V478" s="600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736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736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102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5" t="s">
        <v>739</v>
      </c>
      <c r="Q482" s="588"/>
      <c r="R482" s="588"/>
      <c r="S482" s="588"/>
      <c r="T482" s="589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7" t="s">
        <v>743</v>
      </c>
      <c r="Q483" s="588"/>
      <c r="R483" s="588"/>
      <c r="S483" s="588"/>
      <c r="T483" s="589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7" t="s">
        <v>747</v>
      </c>
      <c r="Q484" s="588"/>
      <c r="R484" s="588"/>
      <c r="S484" s="588"/>
      <c r="T484" s="589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8" t="s">
        <v>751</v>
      </c>
      <c r="Q485" s="588"/>
      <c r="R485" s="588"/>
      <c r="S485" s="588"/>
      <c r="T485" s="589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71</v>
      </c>
      <c r="Q486" s="599"/>
      <c r="R486" s="599"/>
      <c r="S486" s="599"/>
      <c r="T486" s="599"/>
      <c r="U486" s="599"/>
      <c r="V486" s="600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71</v>
      </c>
      <c r="Q487" s="599"/>
      <c r="R487" s="599"/>
      <c r="S487" s="599"/>
      <c r="T487" s="599"/>
      <c r="U487" s="599"/>
      <c r="V487" s="600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134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752</v>
      </c>
      <c r="B489" s="54" t="s">
        <v>753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79" t="s">
        <v>754</v>
      </c>
      <c r="Q489" s="588"/>
      <c r="R489" s="588"/>
      <c r="S489" s="588"/>
      <c r="T489" s="589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56" t="s">
        <v>757</v>
      </c>
      <c r="Q490" s="588"/>
      <c r="R490" s="588"/>
      <c r="S490" s="588"/>
      <c r="T490" s="589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1" t="s">
        <v>761</v>
      </c>
      <c r="Q491" s="588"/>
      <c r="R491" s="588"/>
      <c r="S491" s="588"/>
      <c r="T491" s="589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1" t="s">
        <v>764</v>
      </c>
      <c r="Q492" s="588"/>
      <c r="R492" s="588"/>
      <c r="S492" s="588"/>
      <c r="T492" s="589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71</v>
      </c>
      <c r="Q493" s="599"/>
      <c r="R493" s="599"/>
      <c r="S493" s="599"/>
      <c r="T493" s="599"/>
      <c r="U493" s="599"/>
      <c r="V493" s="600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71</v>
      </c>
      <c r="Q494" s="599"/>
      <c r="R494" s="599"/>
      <c r="S494" s="599"/>
      <c r="T494" s="599"/>
      <c r="U494" s="599"/>
      <c r="V494" s="600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63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7" t="s">
        <v>768</v>
      </c>
      <c r="Q496" s="588"/>
      <c r="R496" s="588"/>
      <c r="S496" s="588"/>
      <c r="T496" s="589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4" t="s">
        <v>772</v>
      </c>
      <c r="Q497" s="588"/>
      <c r="R497" s="588"/>
      <c r="S497" s="588"/>
      <c r="T497" s="589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71</v>
      </c>
      <c r="Q498" s="599"/>
      <c r="R498" s="599"/>
      <c r="S498" s="599"/>
      <c r="T498" s="599"/>
      <c r="U498" s="599"/>
      <c r="V498" s="600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71</v>
      </c>
      <c r="Q499" s="599"/>
      <c r="R499" s="599"/>
      <c r="S499" s="599"/>
      <c r="T499" s="599"/>
      <c r="U499" s="599"/>
      <c r="V499" s="600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73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8" t="s">
        <v>776</v>
      </c>
      <c r="Q501" s="588"/>
      <c r="R501" s="588"/>
      <c r="S501" s="588"/>
      <c r="T501" s="589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60" t="s">
        <v>776</v>
      </c>
      <c r="Q502" s="588"/>
      <c r="R502" s="588"/>
      <c r="S502" s="588"/>
      <c r="T502" s="589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9" t="s">
        <v>781</v>
      </c>
      <c r="Q503" s="588"/>
      <c r="R503" s="588"/>
      <c r="S503" s="588"/>
      <c r="T503" s="589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71</v>
      </c>
      <c r="Q504" s="599"/>
      <c r="R504" s="599"/>
      <c r="S504" s="599"/>
      <c r="T504" s="599"/>
      <c r="U504" s="599"/>
      <c r="V504" s="600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71</v>
      </c>
      <c r="Q505" s="599"/>
      <c r="R505" s="599"/>
      <c r="S505" s="599"/>
      <c r="T505" s="599"/>
      <c r="U505" s="599"/>
      <c r="V505" s="600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169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783</v>
      </c>
      <c r="B507" s="54" t="s">
        <v>784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926" t="s">
        <v>785</v>
      </c>
      <c r="Q507" s="588"/>
      <c r="R507" s="588"/>
      <c r="S507" s="588"/>
      <c r="T507" s="589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783</v>
      </c>
      <c r="B508" s="54" t="s">
        <v>787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678" t="s">
        <v>788</v>
      </c>
      <c r="Q508" s="588"/>
      <c r="R508" s="588"/>
      <c r="S508" s="588"/>
      <c r="T508" s="589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789</v>
      </c>
      <c r="B509" s="54" t="s">
        <v>790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893" t="s">
        <v>791</v>
      </c>
      <c r="Q509" s="588"/>
      <c r="R509" s="588"/>
      <c r="S509" s="588"/>
      <c r="T509" s="589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789</v>
      </c>
      <c r="B510" s="54" t="s">
        <v>793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915" t="s">
        <v>794</v>
      </c>
      <c r="Q510" s="588"/>
      <c r="R510" s="588"/>
      <c r="S510" s="588"/>
      <c r="T510" s="589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71</v>
      </c>
      <c r="Q511" s="599"/>
      <c r="R511" s="599"/>
      <c r="S511" s="599"/>
      <c r="T511" s="599"/>
      <c r="U511" s="599"/>
      <c r="V511" s="600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71</v>
      </c>
      <c r="Q512" s="599"/>
      <c r="R512" s="599"/>
      <c r="S512" s="599"/>
      <c r="T512" s="599"/>
      <c r="U512" s="599"/>
      <c r="V512" s="600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795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134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796</v>
      </c>
      <c r="B515" s="54" t="s">
        <v>797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9" t="s">
        <v>798</v>
      </c>
      <c r="Q515" s="588"/>
      <c r="R515" s="588"/>
      <c r="S515" s="588"/>
      <c r="T515" s="589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71</v>
      </c>
      <c r="Q516" s="599"/>
      <c r="R516" s="599"/>
      <c r="S516" s="599"/>
      <c r="T516" s="599"/>
      <c r="U516" s="599"/>
      <c r="V516" s="600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71</v>
      </c>
      <c r="Q517" s="599"/>
      <c r="R517" s="599"/>
      <c r="S517" s="599"/>
      <c r="T517" s="599"/>
      <c r="U517" s="599"/>
      <c r="V517" s="600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800</v>
      </c>
      <c r="Q518" s="716"/>
      <c r="R518" s="716"/>
      <c r="S518" s="716"/>
      <c r="T518" s="716"/>
      <c r="U518" s="716"/>
      <c r="V518" s="717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5500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5505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801</v>
      </c>
      <c r="Q519" s="716"/>
      <c r="R519" s="716"/>
      <c r="S519" s="716"/>
      <c r="T519" s="716"/>
      <c r="U519" s="716"/>
      <c r="V519" s="717"/>
      <c r="W519" s="37" t="s">
        <v>69</v>
      </c>
      <c r="X519" s="585">
        <f>IFERROR(SUM(BM22:BM515),"0")</f>
        <v>5676</v>
      </c>
      <c r="Y519" s="585">
        <f>IFERROR(SUM(BN22:BN515),"0")</f>
        <v>5681.16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802</v>
      </c>
      <c r="Q520" s="716"/>
      <c r="R520" s="716"/>
      <c r="S520" s="716"/>
      <c r="T520" s="716"/>
      <c r="U520" s="716"/>
      <c r="V520" s="717"/>
      <c r="W520" s="37" t="s">
        <v>803</v>
      </c>
      <c r="X520" s="38">
        <f>ROUNDUP(SUM(BO22:BO515),0)</f>
        <v>8</v>
      </c>
      <c r="Y520" s="38">
        <f>ROUNDUP(SUM(BP22:BP515),0)</f>
        <v>8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804</v>
      </c>
      <c r="Q521" s="716"/>
      <c r="R521" s="716"/>
      <c r="S521" s="716"/>
      <c r="T521" s="716"/>
      <c r="U521" s="716"/>
      <c r="V521" s="717"/>
      <c r="W521" s="37" t="s">
        <v>69</v>
      </c>
      <c r="X521" s="585">
        <f>GrossWeightTotal+PalletQtyTotal*25</f>
        <v>5876</v>
      </c>
      <c r="Y521" s="585">
        <f>GrossWeightTotalR+PalletQtyTotalR*25</f>
        <v>5881.16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805</v>
      </c>
      <c r="Q522" s="716"/>
      <c r="R522" s="716"/>
      <c r="S522" s="716"/>
      <c r="T522" s="716"/>
      <c r="U522" s="716"/>
      <c r="V522" s="717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366.66666666666663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367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806</v>
      </c>
      <c r="Q523" s="716"/>
      <c r="R523" s="716"/>
      <c r="S523" s="716"/>
      <c r="T523" s="716"/>
      <c r="U523" s="716"/>
      <c r="V523" s="717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7.9822499999999987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80" t="s">
        <v>62</v>
      </c>
      <c r="C525" s="593" t="s">
        <v>100</v>
      </c>
      <c r="D525" s="737"/>
      <c r="E525" s="737"/>
      <c r="F525" s="737"/>
      <c r="G525" s="737"/>
      <c r="H525" s="640"/>
      <c r="I525" s="593" t="s">
        <v>258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550</v>
      </c>
      <c r="U525" s="640"/>
      <c r="V525" s="593" t="s">
        <v>607</v>
      </c>
      <c r="W525" s="737"/>
      <c r="X525" s="737"/>
      <c r="Y525" s="640"/>
      <c r="Z525" s="580" t="s">
        <v>666</v>
      </c>
      <c r="AA525" s="593" t="s">
        <v>736</v>
      </c>
      <c r="AB525" s="640"/>
      <c r="AC525" s="52"/>
      <c r="AF525" s="581"/>
    </row>
    <row r="526" spans="1:68" ht="14.25" customHeight="1" thickTop="1" x14ac:dyDescent="0.2">
      <c r="A526" s="852" t="s">
        <v>809</v>
      </c>
      <c r="B526" s="593" t="s">
        <v>62</v>
      </c>
      <c r="C526" s="593" t="s">
        <v>101</v>
      </c>
      <c r="D526" s="593" t="s">
        <v>116</v>
      </c>
      <c r="E526" s="593" t="s">
        <v>176</v>
      </c>
      <c r="F526" s="593" t="s">
        <v>199</v>
      </c>
      <c r="G526" s="593" t="s">
        <v>234</v>
      </c>
      <c r="H526" s="593" t="s">
        <v>100</v>
      </c>
      <c r="I526" s="593" t="s">
        <v>259</v>
      </c>
      <c r="J526" s="593" t="s">
        <v>299</v>
      </c>
      <c r="K526" s="593" t="s">
        <v>360</v>
      </c>
      <c r="L526" s="593" t="s">
        <v>403</v>
      </c>
      <c r="M526" s="593" t="s">
        <v>419</v>
      </c>
      <c r="N526" s="581"/>
      <c r="O526" s="593" t="s">
        <v>432</v>
      </c>
      <c r="P526" s="593" t="s">
        <v>442</v>
      </c>
      <c r="Q526" s="593" t="s">
        <v>449</v>
      </c>
      <c r="R526" s="593" t="s">
        <v>454</v>
      </c>
      <c r="S526" s="593" t="s">
        <v>540</v>
      </c>
      <c r="T526" s="593" t="s">
        <v>551</v>
      </c>
      <c r="U526" s="593" t="s">
        <v>585</v>
      </c>
      <c r="V526" s="593" t="s">
        <v>608</v>
      </c>
      <c r="W526" s="593" t="s">
        <v>640</v>
      </c>
      <c r="X526" s="593" t="s">
        <v>658</v>
      </c>
      <c r="Y526" s="593" t="s">
        <v>662</v>
      </c>
      <c r="Z526" s="593" t="s">
        <v>666</v>
      </c>
      <c r="AA526" s="593" t="s">
        <v>736</v>
      </c>
      <c r="AB526" s="593" t="s">
        <v>795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5505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0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2025-06-19T07:21:15Z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