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C527A7-B1E3-4AB9-8297-8B4129A1D5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Y426" i="1" s="1"/>
  <c r="P421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3" i="1"/>
  <c r="X412" i="1"/>
  <c r="BO411" i="1"/>
  <c r="BM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Z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N61" i="1"/>
  <c r="BM61" i="1"/>
  <c r="Z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N35" i="1"/>
  <c r="BM35" i="1"/>
  <c r="Z35" i="1"/>
  <c r="Z36" i="1" s="1"/>
  <c r="Y35" i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20" i="1" s="1"/>
  <c r="BM22" i="1"/>
  <c r="Y22" i="1"/>
  <c r="B528" i="1" s="1"/>
  <c r="H10" i="1"/>
  <c r="A9" i="1"/>
  <c r="A10" i="1" s="1"/>
  <c r="D7" i="1"/>
  <c r="Q6" i="1"/>
  <c r="P2" i="1"/>
  <c r="BP77" i="1" l="1"/>
  <c r="BN77" i="1"/>
  <c r="Z77" i="1"/>
  <c r="BP118" i="1"/>
  <c r="BN118" i="1"/>
  <c r="Z118" i="1"/>
  <c r="BP154" i="1"/>
  <c r="BN154" i="1"/>
  <c r="Z154" i="1"/>
  <c r="Y184" i="1"/>
  <c r="Y183" i="1"/>
  <c r="BP182" i="1"/>
  <c r="BN182" i="1"/>
  <c r="Z182" i="1"/>
  <c r="Z183" i="1" s="1"/>
  <c r="BP187" i="1"/>
  <c r="BN187" i="1"/>
  <c r="Z187" i="1"/>
  <c r="BP212" i="1"/>
  <c r="BN212" i="1"/>
  <c r="Z212" i="1"/>
  <c r="BP251" i="1"/>
  <c r="BN251" i="1"/>
  <c r="Z251" i="1"/>
  <c r="BP273" i="1"/>
  <c r="BN273" i="1"/>
  <c r="Z273" i="1"/>
  <c r="BP314" i="1"/>
  <c r="BN314" i="1"/>
  <c r="Z314" i="1"/>
  <c r="BP352" i="1"/>
  <c r="BN352" i="1"/>
  <c r="Z352" i="1"/>
  <c r="Y393" i="1"/>
  <c r="Y392" i="1"/>
  <c r="BP391" i="1"/>
  <c r="BN391" i="1"/>
  <c r="Z391" i="1"/>
  <c r="Z392" i="1" s="1"/>
  <c r="BP397" i="1"/>
  <c r="BN397" i="1"/>
  <c r="Z397" i="1"/>
  <c r="BP424" i="1"/>
  <c r="BN424" i="1"/>
  <c r="Z424" i="1"/>
  <c r="Z29" i="1"/>
  <c r="BN29" i="1"/>
  <c r="Z55" i="1"/>
  <c r="BN55" i="1"/>
  <c r="BP106" i="1"/>
  <c r="BN106" i="1"/>
  <c r="Z106" i="1"/>
  <c r="BP133" i="1"/>
  <c r="BN133" i="1"/>
  <c r="Z133" i="1"/>
  <c r="BP170" i="1"/>
  <c r="BN170" i="1"/>
  <c r="Z170" i="1"/>
  <c r="BP201" i="1"/>
  <c r="BN201" i="1"/>
  <c r="Z201" i="1"/>
  <c r="BP227" i="1"/>
  <c r="BN227" i="1"/>
  <c r="Z227" i="1"/>
  <c r="BP265" i="1"/>
  <c r="BN265" i="1"/>
  <c r="Z265" i="1"/>
  <c r="BP298" i="1"/>
  <c r="BN298" i="1"/>
  <c r="Z298" i="1"/>
  <c r="BN335" i="1"/>
  <c r="Z335" i="1"/>
  <c r="BP337" i="1"/>
  <c r="BN337" i="1"/>
  <c r="Z337" i="1"/>
  <c r="BP366" i="1"/>
  <c r="BN366" i="1"/>
  <c r="Z366" i="1"/>
  <c r="BP405" i="1"/>
  <c r="BN405" i="1"/>
  <c r="Z405" i="1"/>
  <c r="BP447" i="1"/>
  <c r="BN447" i="1"/>
  <c r="Z447" i="1"/>
  <c r="BP467" i="1"/>
  <c r="BN467" i="1"/>
  <c r="Z467" i="1"/>
  <c r="Y101" i="1"/>
  <c r="Y123" i="1"/>
  <c r="Y190" i="1"/>
  <c r="Y276" i="1"/>
  <c r="Y161" i="1"/>
  <c r="BP160" i="1"/>
  <c r="BN160" i="1"/>
  <c r="BP168" i="1"/>
  <c r="BN168" i="1"/>
  <c r="Z168" i="1"/>
  <c r="BP178" i="1"/>
  <c r="BN178" i="1"/>
  <c r="Z178" i="1"/>
  <c r="BP199" i="1"/>
  <c r="BN199" i="1"/>
  <c r="Z199" i="1"/>
  <c r="BP210" i="1"/>
  <c r="BN210" i="1"/>
  <c r="Z210" i="1"/>
  <c r="Y222" i="1"/>
  <c r="BP220" i="1"/>
  <c r="BN220" i="1"/>
  <c r="Z220" i="1"/>
  <c r="BP237" i="1"/>
  <c r="BN237" i="1"/>
  <c r="Z237" i="1"/>
  <c r="BP249" i="1"/>
  <c r="BN249" i="1"/>
  <c r="Z249" i="1"/>
  <c r="BP260" i="1"/>
  <c r="BN260" i="1"/>
  <c r="Z260" i="1"/>
  <c r="BP268" i="1"/>
  <c r="BN268" i="1"/>
  <c r="Z268" i="1"/>
  <c r="BP296" i="1"/>
  <c r="BN296" i="1"/>
  <c r="Z296" i="1"/>
  <c r="BP308" i="1"/>
  <c r="BN308" i="1"/>
  <c r="Z308" i="1"/>
  <c r="BP331" i="1"/>
  <c r="BN331" i="1"/>
  <c r="Z331" i="1"/>
  <c r="X519" i="1"/>
  <c r="X521" i="1" s="1"/>
  <c r="X522" i="1"/>
  <c r="Z27" i="1"/>
  <c r="BN27" i="1"/>
  <c r="Z31" i="1"/>
  <c r="BN31" i="1"/>
  <c r="Y45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8" i="1"/>
  <c r="Z108" i="1"/>
  <c r="BN108" i="1"/>
  <c r="Y116" i="1"/>
  <c r="Z114" i="1"/>
  <c r="BN114" i="1"/>
  <c r="Y124" i="1"/>
  <c r="Z120" i="1"/>
  <c r="BN120" i="1"/>
  <c r="Z126" i="1"/>
  <c r="BN126" i="1"/>
  <c r="BP126" i="1"/>
  <c r="Y129" i="1"/>
  <c r="G528" i="1"/>
  <c r="Z137" i="1"/>
  <c r="BN137" i="1"/>
  <c r="BP137" i="1"/>
  <c r="Y140" i="1"/>
  <c r="Z148" i="1"/>
  <c r="Z149" i="1" s="1"/>
  <c r="BN148" i="1"/>
  <c r="BP148" i="1"/>
  <c r="Z152" i="1"/>
  <c r="BN152" i="1"/>
  <c r="BP152" i="1"/>
  <c r="Y155" i="1"/>
  <c r="Z160" i="1"/>
  <c r="Z161" i="1" s="1"/>
  <c r="Y173" i="1"/>
  <c r="BP164" i="1"/>
  <c r="BN164" i="1"/>
  <c r="Z164" i="1"/>
  <c r="BP172" i="1"/>
  <c r="BN172" i="1"/>
  <c r="Z172" i="1"/>
  <c r="BP193" i="1"/>
  <c r="BN193" i="1"/>
  <c r="Z193" i="1"/>
  <c r="BP203" i="1"/>
  <c r="BN203" i="1"/>
  <c r="Z203" i="1"/>
  <c r="BP214" i="1"/>
  <c r="BN214" i="1"/>
  <c r="Z214" i="1"/>
  <c r="BP229" i="1"/>
  <c r="BN229" i="1"/>
  <c r="Z229" i="1"/>
  <c r="BP242" i="1"/>
  <c r="BN242" i="1"/>
  <c r="Z242" i="1"/>
  <c r="BP256" i="1"/>
  <c r="BN256" i="1"/>
  <c r="Z256" i="1"/>
  <c r="BP267" i="1"/>
  <c r="BN267" i="1"/>
  <c r="Z267" i="1"/>
  <c r="BP275" i="1"/>
  <c r="BN275" i="1"/>
  <c r="Z275" i="1"/>
  <c r="Y311" i="1"/>
  <c r="BP304" i="1"/>
  <c r="BN304" i="1"/>
  <c r="Z304" i="1"/>
  <c r="BP316" i="1"/>
  <c r="BN316" i="1"/>
  <c r="Z316" i="1"/>
  <c r="S528" i="1"/>
  <c r="BP342" i="1"/>
  <c r="BN342" i="1"/>
  <c r="Z342" i="1"/>
  <c r="BP354" i="1"/>
  <c r="BN354" i="1"/>
  <c r="Z354" i="1"/>
  <c r="Y372" i="1"/>
  <c r="Y371" i="1"/>
  <c r="BP370" i="1"/>
  <c r="BN370" i="1"/>
  <c r="Z370" i="1"/>
  <c r="Z371" i="1" s="1"/>
  <c r="Y379" i="1"/>
  <c r="BP375" i="1"/>
  <c r="BN375" i="1"/>
  <c r="Z375" i="1"/>
  <c r="BP399" i="1"/>
  <c r="BN399" i="1"/>
  <c r="Z399" i="1"/>
  <c r="BP411" i="1"/>
  <c r="BN411" i="1"/>
  <c r="Z411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49" i="1"/>
  <c r="BN449" i="1"/>
  <c r="Z449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80" i="1"/>
  <c r="Y206" i="1"/>
  <c r="Y223" i="1"/>
  <c r="K528" i="1"/>
  <c r="Y252" i="1"/>
  <c r="Y333" i="1"/>
  <c r="Y339" i="1"/>
  <c r="BP335" i="1"/>
  <c r="BP350" i="1"/>
  <c r="BN350" i="1"/>
  <c r="Z350" i="1"/>
  <c r="Y362" i="1"/>
  <c r="BP360" i="1"/>
  <c r="BN360" i="1"/>
  <c r="Z360" i="1"/>
  <c r="BP387" i="1"/>
  <c r="BN387" i="1"/>
  <c r="Z387" i="1"/>
  <c r="BP403" i="1"/>
  <c r="BN403" i="1"/>
  <c r="Z403" i="1"/>
  <c r="BP422" i="1"/>
  <c r="BN422" i="1"/>
  <c r="Z422" i="1"/>
  <c r="BP445" i="1"/>
  <c r="BN445" i="1"/>
  <c r="Z445" i="1"/>
  <c r="BP450" i="1"/>
  <c r="BN450" i="1"/>
  <c r="Z450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W528" i="1"/>
  <c r="F9" i="1"/>
  <c r="J9" i="1"/>
  <c r="F10" i="1"/>
  <c r="Y24" i="1"/>
  <c r="Y32" i="1"/>
  <c r="BP43" i="1"/>
  <c r="BN43" i="1"/>
  <c r="Z43" i="1"/>
  <c r="Y48" i="1"/>
  <c r="BP47" i="1"/>
  <c r="BN47" i="1"/>
  <c r="Z47" i="1"/>
  <c r="Z48" i="1" s="1"/>
  <c r="Y49" i="1"/>
  <c r="D528" i="1"/>
  <c r="Y59" i="1"/>
  <c r="BP52" i="1"/>
  <c r="BN52" i="1"/>
  <c r="Z52" i="1"/>
  <c r="BP56" i="1"/>
  <c r="BN56" i="1"/>
  <c r="Z56" i="1"/>
  <c r="BP64" i="1"/>
  <c r="BN64" i="1"/>
  <c r="Z64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6" i="1"/>
  <c r="BP35" i="1"/>
  <c r="Y37" i="1"/>
  <c r="C528" i="1"/>
  <c r="Y44" i="1"/>
  <c r="BP41" i="1"/>
  <c r="BN41" i="1"/>
  <c r="Z41" i="1"/>
  <c r="BP54" i="1"/>
  <c r="BN54" i="1"/>
  <c r="Z54" i="1"/>
  <c r="Y58" i="1"/>
  <c r="Y66" i="1"/>
  <c r="BP62" i="1"/>
  <c r="BN62" i="1"/>
  <c r="Z62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BN165" i="1"/>
  <c r="Z167" i="1"/>
  <c r="BN167" i="1"/>
  <c r="Z169" i="1"/>
  <c r="BN169" i="1"/>
  <c r="Z171" i="1"/>
  <c r="BN171" i="1"/>
  <c r="Y174" i="1"/>
  <c r="Z177" i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9" i="1"/>
  <c r="BN209" i="1"/>
  <c r="BP211" i="1"/>
  <c r="BN211" i="1"/>
  <c r="Z211" i="1"/>
  <c r="BP215" i="1"/>
  <c r="BN215" i="1"/>
  <c r="Z215" i="1"/>
  <c r="Y93" i="1"/>
  <c r="Y109" i="1"/>
  <c r="Y134" i="1"/>
  <c r="Y217" i="1"/>
  <c r="Y218" i="1"/>
  <c r="BP213" i="1"/>
  <c r="BN213" i="1"/>
  <c r="Z213" i="1"/>
  <c r="Z221" i="1"/>
  <c r="Z222" i="1" s="1"/>
  <c r="BN221" i="1"/>
  <c r="BP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BN248" i="1"/>
  <c r="Z250" i="1"/>
  <c r="BN250" i="1"/>
  <c r="Y253" i="1"/>
  <c r="L528" i="1"/>
  <c r="Z257" i="1"/>
  <c r="BN257" i="1"/>
  <c r="Z259" i="1"/>
  <c r="BN259" i="1"/>
  <c r="Y262" i="1"/>
  <c r="M528" i="1"/>
  <c r="Z266" i="1"/>
  <c r="BN266" i="1"/>
  <c r="Y270" i="1"/>
  <c r="O528" i="1"/>
  <c r="Z274" i="1"/>
  <c r="BN274" i="1"/>
  <c r="BP274" i="1"/>
  <c r="Y277" i="1"/>
  <c r="Y282" i="1"/>
  <c r="Y291" i="1"/>
  <c r="R528" i="1"/>
  <c r="Y300" i="1"/>
  <c r="Z295" i="1"/>
  <c r="BN295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25" i="1"/>
  <c r="Y234" i="1"/>
  <c r="Y261" i="1"/>
  <c r="Y269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Y332" i="1"/>
  <c r="Y338" i="1"/>
  <c r="Y345" i="1"/>
  <c r="Y357" i="1"/>
  <c r="Y363" i="1"/>
  <c r="Y367" i="1"/>
  <c r="Y380" i="1"/>
  <c r="Y384" i="1"/>
  <c r="Y388" i="1"/>
  <c r="Y408" i="1"/>
  <c r="Y412" i="1"/>
  <c r="Y419" i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U528" i="1"/>
  <c r="Y528" i="1"/>
  <c r="Z323" i="1"/>
  <c r="BN323" i="1"/>
  <c r="Z330" i="1"/>
  <c r="BN330" i="1"/>
  <c r="Z336" i="1"/>
  <c r="Z338" i="1" s="1"/>
  <c r="BN336" i="1"/>
  <c r="Z343" i="1"/>
  <c r="BN343" i="1"/>
  <c r="Y346" i="1"/>
  <c r="T528" i="1"/>
  <c r="Z351" i="1"/>
  <c r="BN351" i="1"/>
  <c r="Z353" i="1"/>
  <c r="BN353" i="1"/>
  <c r="Z355" i="1"/>
  <c r="BN355" i="1"/>
  <c r="Y358" i="1"/>
  <c r="Z361" i="1"/>
  <c r="Z362" i="1" s="1"/>
  <c r="BN361" i="1"/>
  <c r="Z365" i="1"/>
  <c r="BN365" i="1"/>
  <c r="BP365" i="1"/>
  <c r="Z376" i="1"/>
  <c r="BN376" i="1"/>
  <c r="Z378" i="1"/>
  <c r="BN378" i="1"/>
  <c r="Z382" i="1"/>
  <c r="Z383" i="1" s="1"/>
  <c r="BN382" i="1"/>
  <c r="BP382" i="1"/>
  <c r="Z386" i="1"/>
  <c r="BN386" i="1"/>
  <c r="BP386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BN410" i="1"/>
  <c r="BP410" i="1"/>
  <c r="Z417" i="1"/>
  <c r="Z418" i="1" s="1"/>
  <c r="BN417" i="1"/>
  <c r="Y418" i="1"/>
  <c r="Z421" i="1"/>
  <c r="BN421" i="1"/>
  <c r="BP421" i="1"/>
  <c r="Z423" i="1"/>
  <c r="BN423" i="1"/>
  <c r="Y431" i="1"/>
  <c r="Z528" i="1"/>
  <c r="Y455" i="1"/>
  <c r="Z441" i="1"/>
  <c r="BN441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388" i="1" l="1"/>
  <c r="Z367" i="1"/>
  <c r="Z276" i="1"/>
  <c r="Z269" i="1"/>
  <c r="Z179" i="1"/>
  <c r="Z115" i="1"/>
  <c r="Z407" i="1"/>
  <c r="Z300" i="1"/>
  <c r="Z261" i="1"/>
  <c r="Z252" i="1"/>
  <c r="Z205" i="1"/>
  <c r="Z511" i="1"/>
  <c r="Z455" i="1"/>
  <c r="Z412" i="1"/>
  <c r="Z379" i="1"/>
  <c r="Z357" i="1"/>
  <c r="Z345" i="1"/>
  <c r="Z332" i="1"/>
  <c r="Z173" i="1"/>
  <c r="Z123" i="1"/>
  <c r="Z101" i="1"/>
  <c r="Z92" i="1"/>
  <c r="Z65" i="1"/>
  <c r="Z44" i="1"/>
  <c r="Z425" i="1"/>
  <c r="Z471" i="1"/>
  <c r="Z310" i="1"/>
  <c r="Z324" i="1"/>
  <c r="Z318" i="1"/>
  <c r="Z233" i="1"/>
  <c r="Z109" i="1"/>
  <c r="Z80" i="1"/>
  <c r="Z71" i="1"/>
  <c r="Z32" i="1"/>
  <c r="Y522" i="1"/>
  <c r="Y519" i="1"/>
  <c r="Z58" i="1"/>
  <c r="Y518" i="1"/>
  <c r="Z504" i="1"/>
  <c r="Z493" i="1"/>
  <c r="Z217" i="1"/>
  <c r="Y520" i="1"/>
  <c r="Z523" i="1" l="1"/>
  <c r="Y521" i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<sst xmlns="http://schemas.openxmlformats.org/spreadsheetml/2006/main" count="2344" uniqueCount="848">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</sst>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847</v>
      </c>
      <c r="I5" s="838"/>
      <c r="J5" s="838"/>
      <c r="K5" s="838"/>
      <c r="L5" s="838"/>
      <c r="M5" s="667"/>
      <c r="N5" s="58"/>
      <c r="P5" s="24" t="s">
        <v>10</v>
      </c>
      <c r="Q5" s="900">
        <v>45829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813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139</v>
      </c>
      <c r="Y41" s="584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144.5986111111111</v>
      </c>
      <c r="BN41" s="64">
        <f>IFERROR(Y41*I41/H41,"0")</f>
        <v>146.05499999999998</v>
      </c>
      <c r="BO41" s="64">
        <f>IFERROR(1/J41*(X41/H41),"0")</f>
        <v>0.20109953703703703</v>
      </c>
      <c r="BP41" s="64">
        <f>IFERROR(1/J41*(Y41/H41),"0")</f>
        <v>0.203125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17</v>
      </c>
      <c r="Y42" s="584">
        <f>IFERROR(IF(X42="",0,CEILING((X42/$H42),1)*$H42),"")</f>
        <v>18.5</v>
      </c>
      <c r="Z42" s="36">
        <f>IFERROR(IF(Y42=0,"",ROUNDUP(Y42/H42,0)*0.00902),"")</f>
        <v>4.5100000000000001E-2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17.964864864864865</v>
      </c>
      <c r="BN42" s="64">
        <f>IFERROR(Y42*I42/H42,"0")</f>
        <v>19.55</v>
      </c>
      <c r="BO42" s="64">
        <f>IFERROR(1/J42*(X42/H42),"0")</f>
        <v>3.4807534807534811E-2</v>
      </c>
      <c r="BP42" s="64">
        <f>IFERROR(1/J42*(Y42/H42),"0")</f>
        <v>3.787878787878788E-2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17.464964964964963</v>
      </c>
      <c r="Y44" s="585">
        <f>IFERROR(Y41/H41,"0")+IFERROR(Y42/H42,"0")+IFERROR(Y43/H43,"0")</f>
        <v>18</v>
      </c>
      <c r="Z44" s="585">
        <f>IFERROR(IF(Z41="",0,Z41),"0")+IFERROR(IF(Z42="",0,Z42),"0")+IFERROR(IF(Z43="",0,Z43),"0")</f>
        <v>0.29183999999999999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156</v>
      </c>
      <c r="Y45" s="585">
        <f>IFERROR(SUM(Y41:Y43),"0")</f>
        <v>158.9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40</v>
      </c>
      <c r="Y52" s="584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41.553571428571431</v>
      </c>
      <c r="BN52" s="64">
        <f t="shared" ref="BN52:BN57" si="8">IFERROR(Y52*I52/H52,"0")</f>
        <v>46.54</v>
      </c>
      <c r="BO52" s="64">
        <f t="shared" ref="BO52:BO57" si="9">IFERROR(1/J52*(X52/H52),"0")</f>
        <v>5.5803571428571432E-2</v>
      </c>
      <c r="BP52" s="64">
        <f t="shared" ref="BP52:BP57" si="10">IFERROR(1/J52*(Y52/H52),"0")</f>
        <v>6.25E-2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3.5714285714285716</v>
      </c>
      <c r="Y58" s="585">
        <f>IFERROR(Y52/H52,"0")+IFERROR(Y53/H53,"0")+IFERROR(Y54/H54,"0")+IFERROR(Y55/H55,"0")+IFERROR(Y56/H56,"0")+IFERROR(Y57/H57,"0")</f>
        <v>4</v>
      </c>
      <c r="Z58" s="585">
        <f>IFERROR(IF(Z52="",0,Z52),"0")+IFERROR(IF(Z53="",0,Z53),"0")+IFERROR(IF(Z54="",0,Z54),"0")+IFERROR(IF(Z55="",0,Z55),"0")+IFERROR(IF(Z56="",0,Z56),"0")+IFERROR(IF(Z57="",0,Z57),"0")</f>
        <v>7.5920000000000001E-2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40</v>
      </c>
      <c r="Y59" s="585">
        <f>IFERROR(SUM(Y52:Y57),"0")</f>
        <v>44.8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26</v>
      </c>
      <c r="Y75" s="584">
        <f t="shared" si="11"/>
        <v>33.6</v>
      </c>
      <c r="Z75" s="36">
        <f>IFERROR(IF(Y75=0,"",ROUNDUP(Y75/H75,0)*0.01898),"")</f>
        <v>7.5920000000000001E-2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27.346428571428575</v>
      </c>
      <c r="BN75" s="64">
        <f t="shared" si="13"/>
        <v>35.340000000000003</v>
      </c>
      <c r="BO75" s="64">
        <f t="shared" si="14"/>
        <v>4.8363095238095233E-2</v>
      </c>
      <c r="BP75" s="64">
        <f t="shared" si="15"/>
        <v>6.25E-2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3.0952380952380949</v>
      </c>
      <c r="Y80" s="585">
        <f>IFERROR(Y74/H74,"0")+IFERROR(Y75/H75,"0")+IFERROR(Y76/H76,"0")+IFERROR(Y77/H77,"0")+IFERROR(Y78/H78,"0")+IFERROR(Y79/H79,"0")</f>
        <v>4</v>
      </c>
      <c r="Z80" s="585">
        <f>IFERROR(IF(Z74="",0,Z74),"0")+IFERROR(IF(Z75="",0,Z75),"0")+IFERROR(IF(Z76="",0,Z76),"0")+IFERROR(IF(Z77="",0,Z77),"0")+IFERROR(IF(Z78="",0,Z78),"0")+IFERROR(IF(Z79="",0,Z79),"0")</f>
        <v>7.5920000000000001E-2</v>
      </c>
      <c r="AA80" s="586"/>
      <c r="AB80" s="586"/>
      <c r="AC80" s="586"/>
    </row>
    <row r="81" spans="1:68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26</v>
      </c>
      <c r="Y81" s="585">
        <f>IFERROR(SUM(Y74:Y79),"0")</f>
        <v>33.6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79</v>
      </c>
      <c r="Y89" s="584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82.18194444444444</v>
      </c>
      <c r="BN89" s="64">
        <f>IFERROR(Y89*I89/H89,"0")</f>
        <v>89.88</v>
      </c>
      <c r="BO89" s="64">
        <f>IFERROR(1/J89*(X89/H89),"0")</f>
        <v>0.11429398148148147</v>
      </c>
      <c r="BP89" s="64">
        <f>IFERROR(1/J89*(Y89/H89),"0")</f>
        <v>0.125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7.314814814814814</v>
      </c>
      <c r="Y92" s="585">
        <f>IFERROR(Y89/H89,"0")+IFERROR(Y90/H90,"0")+IFERROR(Y91/H91,"0")</f>
        <v>8</v>
      </c>
      <c r="Z92" s="585">
        <f>IFERROR(IF(Z89="",0,Z89),"0")+IFERROR(IF(Z90="",0,Z90),"0")+IFERROR(IF(Z91="",0,Z91),"0")</f>
        <v>0.15184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79</v>
      </c>
      <c r="Y93" s="585">
        <f>IFERROR(SUM(Y89:Y91),"0")</f>
        <v>86.4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39</v>
      </c>
      <c r="Y99" s="584">
        <f t="shared" si="16"/>
        <v>40.5</v>
      </c>
      <c r="Z99" s="36">
        <f>IFERROR(IF(Y99=0,"",ROUNDUP(Y99/H99,0)*0.00651),"")</f>
        <v>9.7650000000000001E-2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42.64</v>
      </c>
      <c r="BN99" s="64">
        <f t="shared" si="18"/>
        <v>44.279999999999994</v>
      </c>
      <c r="BO99" s="64">
        <f t="shared" si="19"/>
        <v>7.9365079365079361E-2</v>
      </c>
      <c r="BP99" s="64">
        <f t="shared" si="20"/>
        <v>8.2417582417582416E-2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14.444444444444443</v>
      </c>
      <c r="Y101" s="585">
        <f>IFERROR(Y95/H95,"0")+IFERROR(Y96/H96,"0")+IFERROR(Y97/H97,"0")+IFERROR(Y98/H98,"0")+IFERROR(Y99/H99,"0")+IFERROR(Y100/H100,"0")</f>
        <v>14.999999999999998</v>
      </c>
      <c r="Z101" s="585">
        <f>IFERROR(IF(Z95="",0,Z95),"0")+IFERROR(IF(Z96="",0,Z96),"0")+IFERROR(IF(Z97="",0,Z97),"0")+IFERROR(IF(Z98="",0,Z98),"0")+IFERROR(IF(Z99="",0,Z99),"0")+IFERROR(IF(Z100="",0,Z100),"0")</f>
        <v>9.7650000000000001E-2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39</v>
      </c>
      <c r="Y102" s="585">
        <f>IFERROR(SUM(Y95:Y100),"0")</f>
        <v>40.5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97</v>
      </c>
      <c r="Y105" s="584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100.90694444444442</v>
      </c>
      <c r="BN105" s="64">
        <f>IFERROR(Y105*I105/H105,"0")</f>
        <v>101.11499999999998</v>
      </c>
      <c r="BO105" s="64">
        <f>IFERROR(1/J105*(X105/H105),"0")</f>
        <v>0.14033564814814814</v>
      </c>
      <c r="BP105" s="64">
        <f>IFERROR(1/J105*(Y105/H105),"0")</f>
        <v>0.140625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23</v>
      </c>
      <c r="Y107" s="584">
        <f>IFERROR(IF(X107="",0,CEILING((X107/$H107),1)*$H107),"")</f>
        <v>27</v>
      </c>
      <c r="Z107" s="36">
        <f>IFERROR(IF(Y107=0,"",ROUNDUP(Y107/H107,0)*0.00902),"")</f>
        <v>5.4120000000000001E-2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24.073333333333334</v>
      </c>
      <c r="BN107" s="64">
        <f>IFERROR(Y107*I107/H107,"0")</f>
        <v>28.26</v>
      </c>
      <c r="BO107" s="64">
        <f>IFERROR(1/J107*(X107/H107),"0")</f>
        <v>3.8720538720538718E-2</v>
      </c>
      <c r="BP107" s="64">
        <f>IFERROR(1/J107*(Y107/H107),"0")</f>
        <v>4.5454545454545456E-2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14.092592592592592</v>
      </c>
      <c r="Y109" s="585">
        <f>IFERROR(Y105/H105,"0")+IFERROR(Y106/H106,"0")+IFERROR(Y107/H107,"0")+IFERROR(Y108/H108,"0")</f>
        <v>15</v>
      </c>
      <c r="Z109" s="585">
        <f>IFERROR(IF(Z105="",0,Z105),"0")+IFERROR(IF(Z106="",0,Z106),"0")+IFERROR(IF(Z107="",0,Z107),"0")+IFERROR(IF(Z108="",0,Z108),"0")</f>
        <v>0.22494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120</v>
      </c>
      <c r="Y110" s="585">
        <f>IFERROR(SUM(Y105:Y108),"0")</f>
        <v>124.2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62</v>
      </c>
      <c r="Y112" s="584">
        <f>IFERROR(IF(X112="",0,CEILING((X112/$H112),1)*$H112),"")</f>
        <v>64.800000000000011</v>
      </c>
      <c r="Z112" s="36">
        <f>IFERROR(IF(Y112=0,"",ROUNDUP(Y112/H112,0)*0.01898),"")</f>
        <v>0.11388000000000001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64.497222222222206</v>
      </c>
      <c r="BN112" s="64">
        <f>IFERROR(Y112*I112/H112,"0")</f>
        <v>67.410000000000011</v>
      </c>
      <c r="BO112" s="64">
        <f>IFERROR(1/J112*(X112/H112),"0")</f>
        <v>8.969907407407407E-2</v>
      </c>
      <c r="BP112" s="64">
        <f>IFERROR(1/J112*(Y112/H112),"0")</f>
        <v>9.3750000000000014E-2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25</v>
      </c>
      <c r="Y114" s="584">
        <f>IFERROR(IF(X114="",0,CEILING((X114/$H114),1)*$H114),"")</f>
        <v>26.4</v>
      </c>
      <c r="Z114" s="36">
        <f>IFERROR(IF(Y114=0,"",ROUNDUP(Y114/H114,0)*0.00651),"")</f>
        <v>7.1610000000000007E-2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26.875</v>
      </c>
      <c r="BN114" s="64">
        <f>IFERROR(Y114*I114/H114,"0")</f>
        <v>28.38</v>
      </c>
      <c r="BO114" s="64">
        <f>IFERROR(1/J114*(X114/H114),"0")</f>
        <v>5.7234432234432246E-2</v>
      </c>
      <c r="BP114" s="64">
        <f>IFERROR(1/J114*(Y114/H114),"0")</f>
        <v>6.0439560439560447E-2</v>
      </c>
    </row>
    <row r="115" spans="1:68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16.157407407407408</v>
      </c>
      <c r="Y115" s="585">
        <f>IFERROR(Y112/H112,"0")+IFERROR(Y113/H113,"0")+IFERROR(Y114/H114,"0")</f>
        <v>17</v>
      </c>
      <c r="Z115" s="585">
        <f>IFERROR(IF(Z112="",0,Z112),"0")+IFERROR(IF(Z113="",0,Z113),"0")+IFERROR(IF(Z114="",0,Z114),"0")</f>
        <v>0.18549000000000002</v>
      </c>
      <c r="AA115" s="586"/>
      <c r="AB115" s="586"/>
      <c r="AC115" s="586"/>
    </row>
    <row r="116" spans="1:68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87</v>
      </c>
      <c r="Y116" s="585">
        <f>IFERROR(SUM(Y112:Y114),"0")</f>
        <v>91.200000000000017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11</v>
      </c>
      <c r="Y198" s="584">
        <f t="shared" si="26"/>
        <v>16.200000000000003</v>
      </c>
      <c r="Z198" s="36">
        <f>IFERROR(IF(Y198=0,"",ROUNDUP(Y198/H198,0)*0.00902),"")</f>
        <v>2.7060000000000001E-2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11.427777777777777</v>
      </c>
      <c r="BN198" s="64">
        <f t="shared" si="28"/>
        <v>16.830000000000002</v>
      </c>
      <c r="BO198" s="64">
        <f t="shared" si="29"/>
        <v>1.5432098765432098E-2</v>
      </c>
      <c r="BP198" s="64">
        <f t="shared" si="30"/>
        <v>2.2727272727272731E-2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2.0370370370370368</v>
      </c>
      <c r="Y205" s="585">
        <f>IFERROR(Y197/H197,"0")+IFERROR(Y198/H198,"0")+IFERROR(Y199/H199,"0")+IFERROR(Y200/H200,"0")+IFERROR(Y201/H201,"0")+IFERROR(Y202/H202,"0")+IFERROR(Y203/H203,"0")+IFERROR(Y204/H204,"0")</f>
        <v>3.0000000000000004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2.7060000000000001E-2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11</v>
      </c>
      <c r="Y206" s="585">
        <f>IFERROR(SUM(Y197:Y204),"0")</f>
        <v>16.200000000000003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49</v>
      </c>
      <c r="Y210" s="584">
        <f t="shared" si="31"/>
        <v>52.199999999999996</v>
      </c>
      <c r="Z210" s="36">
        <f>IFERROR(IF(Y210=0,"",ROUNDUP(Y210/H210,0)*0.01898),"")</f>
        <v>0.11388000000000001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51.923103448275867</v>
      </c>
      <c r="BN210" s="64">
        <f t="shared" si="33"/>
        <v>55.313999999999993</v>
      </c>
      <c r="BO210" s="64">
        <f t="shared" si="34"/>
        <v>8.8002873563218398E-2</v>
      </c>
      <c r="BP210" s="64">
        <f t="shared" si="35"/>
        <v>9.375E-2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113</v>
      </c>
      <c r="Y211" s="584">
        <f t="shared" si="31"/>
        <v>115.19999999999999</v>
      </c>
      <c r="Z211" s="36">
        <f t="shared" ref="Z211:Z216" si="36">IFERROR(IF(Y211=0,"",ROUNDUP(Y211/H211,0)*0.00651),"")</f>
        <v>0.31247999999999998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125.71249999999999</v>
      </c>
      <c r="BN211" s="64">
        <f t="shared" si="33"/>
        <v>128.15999999999997</v>
      </c>
      <c r="BO211" s="64">
        <f t="shared" si="34"/>
        <v>0.25869963369963372</v>
      </c>
      <c r="BP211" s="64">
        <f t="shared" si="35"/>
        <v>0.26373626373626374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63</v>
      </c>
      <c r="Y216" s="584">
        <f t="shared" si="31"/>
        <v>64.8</v>
      </c>
      <c r="Z216" s="36">
        <f t="shared" si="36"/>
        <v>0.17577000000000001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69.772500000000008</v>
      </c>
      <c r="BN216" s="64">
        <f t="shared" si="33"/>
        <v>71.765999999999991</v>
      </c>
      <c r="BO216" s="64">
        <f t="shared" si="34"/>
        <v>0.14423076923076925</v>
      </c>
      <c r="BP216" s="64">
        <f t="shared" si="35"/>
        <v>0.14835164835164835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78.965517241379317</v>
      </c>
      <c r="Y217" s="585">
        <f>IFERROR(Y208/H208,"0")+IFERROR(Y209/H209,"0")+IFERROR(Y210/H210,"0")+IFERROR(Y211/H211,"0")+IFERROR(Y212/H212,"0")+IFERROR(Y213/H213,"0")+IFERROR(Y214/H214,"0")+IFERROR(Y215/H215,"0")+IFERROR(Y216/H216,"0")</f>
        <v>81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0.60212999999999994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225</v>
      </c>
      <c r="Y218" s="585">
        <f>IFERROR(SUM(Y208:Y216),"0")</f>
        <v>232.2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48</v>
      </c>
      <c r="Y220" s="584">
        <f>IFERROR(IF(X220="",0,CEILING((X220/$H220),1)*$H220),"")</f>
        <v>48</v>
      </c>
      <c r="Z220" s="36">
        <f>IFERROR(IF(Y220=0,"",ROUNDUP(Y220/H220,0)*0.00651),"")</f>
        <v>0.13020000000000001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53.040000000000006</v>
      </c>
      <c r="BN220" s="64">
        <f>IFERROR(Y220*I220/H220,"0")</f>
        <v>53.040000000000006</v>
      </c>
      <c r="BO220" s="64">
        <f>IFERROR(1/J220*(X220/H220),"0")</f>
        <v>0.1098901098901099</v>
      </c>
      <c r="BP220" s="64">
        <f>IFERROR(1/J220*(Y220/H220),"0")</f>
        <v>0.1098901098901099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34</v>
      </c>
      <c r="Y221" s="584">
        <f>IFERROR(IF(X221="",0,CEILING((X221/$H221),1)*$H221),"")</f>
        <v>36</v>
      </c>
      <c r="Z221" s="36">
        <f>IFERROR(IF(Y221=0,"",ROUNDUP(Y221/H221,0)*0.00651),"")</f>
        <v>9.7650000000000001E-2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37.570000000000007</v>
      </c>
      <c r="BN221" s="64">
        <f>IFERROR(Y221*I221/H221,"0")</f>
        <v>39.780000000000008</v>
      </c>
      <c r="BO221" s="64">
        <f>IFERROR(1/J221*(X221/H221),"0")</f>
        <v>7.7838827838827854E-2</v>
      </c>
      <c r="BP221" s="64">
        <f>IFERROR(1/J221*(Y221/H221),"0")</f>
        <v>8.241758241758243E-2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34.166666666666671</v>
      </c>
      <c r="Y222" s="585">
        <f>IFERROR(Y220/H220,"0")+IFERROR(Y221/H221,"0")</f>
        <v>35</v>
      </c>
      <c r="Z222" s="585">
        <f>IFERROR(IF(Z220="",0,Z220),"0")+IFERROR(IF(Z221="",0,Z221),"0")</f>
        <v>0.22785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82</v>
      </c>
      <c r="Y223" s="585">
        <f>IFERROR(SUM(Y220:Y221),"0")</f>
        <v>84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31</v>
      </c>
      <c r="Y274" s="584">
        <f>IFERROR(IF(X274="",0,CEILING((X274/$H274),1)*$H274),"")</f>
        <v>31.2</v>
      </c>
      <c r="Z274" s="36">
        <f>IFERROR(IF(Y274=0,"",ROUNDUP(Y274/H274,0)*0.00651),"")</f>
        <v>8.4629999999999997E-2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34.255000000000003</v>
      </c>
      <c r="BN274" s="64">
        <f>IFERROR(Y274*I274/H274,"0")</f>
        <v>34.476000000000006</v>
      </c>
      <c r="BO274" s="64">
        <f>IFERROR(1/J274*(X274/H274),"0")</f>
        <v>7.0970695970695982E-2</v>
      </c>
      <c r="BP274" s="64">
        <f>IFERROR(1/J274*(Y274/H274),"0")</f>
        <v>7.1428571428571438E-2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26</v>
      </c>
      <c r="Y275" s="584">
        <f>IFERROR(IF(X275="",0,CEILING((X275/$H275),1)*$H275),"")</f>
        <v>26.4</v>
      </c>
      <c r="Z275" s="36">
        <f>IFERROR(IF(Y275=0,"",ROUNDUP(Y275/H275,0)*0.00651),"")</f>
        <v>7.1610000000000007E-2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27.95</v>
      </c>
      <c r="BN275" s="64">
        <f>IFERROR(Y275*I275/H275,"0")</f>
        <v>28.38</v>
      </c>
      <c r="BO275" s="64">
        <f>IFERROR(1/J275*(X275/H275),"0")</f>
        <v>5.9523809523809534E-2</v>
      </c>
      <c r="BP275" s="64">
        <f>IFERROR(1/J275*(Y275/H275),"0")</f>
        <v>6.0439560439560447E-2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23.75</v>
      </c>
      <c r="Y276" s="585">
        <f>IFERROR(Y273/H273,"0")+IFERROR(Y274/H274,"0")+IFERROR(Y275/H275,"0")</f>
        <v>24</v>
      </c>
      <c r="Z276" s="585">
        <f>IFERROR(IF(Z273="",0,Z273),"0")+IFERROR(IF(Z274="",0,Z274),"0")+IFERROR(IF(Z275="",0,Z275),"0")</f>
        <v>0.15623999999999999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57</v>
      </c>
      <c r="Y277" s="585">
        <f>IFERROR(SUM(Y273:Y275),"0")</f>
        <v>57.599999999999994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142</v>
      </c>
      <c r="Y322" s="584">
        <f>IFERROR(IF(X322="",0,CEILING((X322/$H322),1)*$H322),"")</f>
        <v>148.19999999999999</v>
      </c>
      <c r="Z322" s="36">
        <f>IFERROR(IF(Y322=0,"",ROUNDUP(Y322/H322,0)*0.01898),"")</f>
        <v>0.36062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151.44846153846157</v>
      </c>
      <c r="BN322" s="64">
        <f>IFERROR(Y322*I322/H322,"0")</f>
        <v>158.06100000000001</v>
      </c>
      <c r="BO322" s="64">
        <f>IFERROR(1/J322*(X322/H322),"0")</f>
        <v>0.28445512820512819</v>
      </c>
      <c r="BP322" s="64">
        <f>IFERROR(1/J322*(Y322/H322),"0")</f>
        <v>0.296875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18.205128205128204</v>
      </c>
      <c r="Y324" s="585">
        <f>IFERROR(Y321/H321,"0")+IFERROR(Y322/H322,"0")+IFERROR(Y323/H323,"0")</f>
        <v>19</v>
      </c>
      <c r="Z324" s="585">
        <f>IFERROR(IF(Z321="",0,Z321),"0")+IFERROR(IF(Z322="",0,Z322),"0")+IFERROR(IF(Z323="",0,Z323),"0")</f>
        <v>0.36062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142</v>
      </c>
      <c r="Y325" s="585">
        <f>IFERROR(SUM(Y321:Y323),"0")</f>
        <v>148.19999999999999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7</v>
      </c>
      <c r="Y330" s="584">
        <f>IFERROR(IF(X330="",0,CEILING((X330/$H330),1)*$H330),"")</f>
        <v>7.6499999999999995</v>
      </c>
      <c r="Z330" s="36">
        <f>IFERROR(IF(Y330=0,"",ROUNDUP(Y330/H330,0)*0.00651),"")</f>
        <v>1.9529999999999999E-2</v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8.1117647058823543</v>
      </c>
      <c r="BN330" s="64">
        <f>IFERROR(Y330*I330/H330,"0")</f>
        <v>8.8650000000000002</v>
      </c>
      <c r="BO330" s="64">
        <f>IFERROR(1/J330*(X330/H330),"0")</f>
        <v>1.508295625942685E-2</v>
      </c>
      <c r="BP330" s="64">
        <f>IFERROR(1/J330*(Y330/H330),"0")</f>
        <v>1.6483516483516484E-2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2.7450980392156863</v>
      </c>
      <c r="Y332" s="585">
        <f>IFERROR(Y327/H327,"0")+IFERROR(Y328/H328,"0")+IFERROR(Y329/H329,"0")+IFERROR(Y330/H330,"0")+IFERROR(Y331/H331,"0")</f>
        <v>3</v>
      </c>
      <c r="Z332" s="585">
        <f>IFERROR(IF(Z327="",0,Z327),"0")+IFERROR(IF(Z328="",0,Z328),"0")+IFERROR(IF(Z329="",0,Z329),"0")+IFERROR(IF(Z330="",0,Z330),"0")+IFERROR(IF(Z331="",0,Z331),"0")</f>
        <v>1.9529999999999999E-2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7</v>
      </c>
      <c r="Y333" s="585">
        <f>IFERROR(SUM(Y327:Y331),"0")</f>
        <v>7.6499999999999995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25</v>
      </c>
      <c r="Y351" s="584">
        <f t="shared" si="58"/>
        <v>30</v>
      </c>
      <c r="Z351" s="36">
        <f>IFERROR(IF(Y351=0,"",ROUNDUP(Y351/H351,0)*0.02175),"")</f>
        <v>4.3499999999999997E-2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25.8</v>
      </c>
      <c r="BN351" s="64">
        <f t="shared" si="60"/>
        <v>30.96</v>
      </c>
      <c r="BO351" s="64">
        <f t="shared" si="61"/>
        <v>3.4722222222222224E-2</v>
      </c>
      <c r="BP351" s="64">
        <f t="shared" si="62"/>
        <v>4.1666666666666664E-2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450</v>
      </c>
      <c r="Y352" s="584">
        <f t="shared" si="58"/>
        <v>450</v>
      </c>
      <c r="Z352" s="36">
        <f>IFERROR(IF(Y352=0,"",ROUNDUP(Y352/H352,0)*0.02175),"")</f>
        <v>0.65249999999999997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464.4</v>
      </c>
      <c r="BN352" s="64">
        <f t="shared" si="60"/>
        <v>464.4</v>
      </c>
      <c r="BO352" s="64">
        <f t="shared" si="61"/>
        <v>0.625</v>
      </c>
      <c r="BP352" s="64">
        <f t="shared" si="62"/>
        <v>0.625</v>
      </c>
    </row>
    <row r="353" spans="1:68" ht="37.5" hidden="1" customHeight="1" x14ac:dyDescent="0.25">
      <c r="A353" s="54" t="s">
        <v>561</v>
      </c>
      <c r="B353" s="54" t="s">
        <v>562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31.666666666666668</v>
      </c>
      <c r="Y357" s="585">
        <f>IFERROR(Y350/H350,"0")+IFERROR(Y351/H351,"0")+IFERROR(Y352/H352,"0")+IFERROR(Y353/H353,"0")+IFERROR(Y354/H354,"0")+IFERROR(Y355/H355,"0")+IFERROR(Y356/H356,"0")</f>
        <v>32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0.69599999999999995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475</v>
      </c>
      <c r="Y358" s="585">
        <f>IFERROR(SUM(Y350:Y356),"0")</f>
        <v>480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33.333333333333336</v>
      </c>
      <c r="Y362" s="585">
        <f>IFERROR(Y360/H360,"0")+IFERROR(Y361/H361,"0")</f>
        <v>34</v>
      </c>
      <c r="Z362" s="585">
        <f>IFERROR(IF(Z360="",0,Z360),"0")+IFERROR(IF(Z361="",0,Z361),"0")</f>
        <v>0.73949999999999994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500</v>
      </c>
      <c r="Y363" s="585">
        <f>IFERROR(SUM(Y360:Y361),"0")</f>
        <v>510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4</v>
      </c>
      <c r="Y405" s="584">
        <f t="shared" si="63"/>
        <v>4.2</v>
      </c>
      <c r="Z405" s="36">
        <f t="shared" si="68"/>
        <v>1.004E-2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4.2476190476190476</v>
      </c>
      <c r="BN405" s="64">
        <f t="shared" si="65"/>
        <v>4.46</v>
      </c>
      <c r="BO405" s="64">
        <f t="shared" si="66"/>
        <v>8.1400081400081412E-3</v>
      </c>
      <c r="BP405" s="64">
        <f t="shared" si="67"/>
        <v>8.5470085470085479E-3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1.9047619047619047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4</v>
      </c>
      <c r="Y408" s="585">
        <f>IFERROR(SUM(Y397:Y406),"0")</f>
        <v>4.2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4</v>
      </c>
      <c r="Y429" s="584">
        <f>IFERROR(IF(X429="",0,CEILING((X429/$H429),1)*$H429),"")</f>
        <v>4.8</v>
      </c>
      <c r="Z429" s="36">
        <f>IFERROR(IF(Y429=0,"",ROUNDUP(Y429/H429,0)*0.00651),"")</f>
        <v>2.6040000000000001E-2</v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7.0000000000000009</v>
      </c>
      <c r="BN429" s="64">
        <f>IFERROR(Y429*I429/H429,"0")</f>
        <v>8.4</v>
      </c>
      <c r="BO429" s="64">
        <f>IFERROR(1/J429*(X429/H429),"0")</f>
        <v>1.8315018315018316E-2</v>
      </c>
      <c r="BP429" s="64">
        <f>IFERROR(1/J429*(Y429/H429),"0")</f>
        <v>2.197802197802198E-2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3.3333333333333335</v>
      </c>
      <c r="Y430" s="585">
        <f>IFERROR(Y429/H429,"0")</f>
        <v>4</v>
      </c>
      <c r="Z430" s="585">
        <f>IFERROR(IF(Z429="",0,Z429),"0")</f>
        <v>2.6040000000000001E-2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4</v>
      </c>
      <c r="Y431" s="585">
        <f>IFERROR(SUM(Y429:Y429),"0")</f>
        <v>4.8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36</v>
      </c>
      <c r="Y440" s="584">
        <f t="shared" ref="Y440:Y454" si="69">IFERROR(IF(X440="",0,CEILING((X440/$H440),1)*$H440),"")</f>
        <v>36.96</v>
      </c>
      <c r="Z440" s="36">
        <f t="shared" ref="Z440:Z446" si="70">IFERROR(IF(Y440=0,"",ROUNDUP(Y440/H440,0)*0.01196),"")</f>
        <v>8.3720000000000003E-2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38.454545454545453</v>
      </c>
      <c r="BN440" s="64">
        <f t="shared" ref="BN440:BN454" si="72">IFERROR(Y440*I440/H440,"0")</f>
        <v>39.479999999999997</v>
      </c>
      <c r="BO440" s="64">
        <f t="shared" ref="BO440:BO454" si="73">IFERROR(1/J440*(X440/H440),"0")</f>
        <v>6.555944055944056E-2</v>
      </c>
      <c r="BP440" s="64">
        <f t="shared" ref="BP440:BP454" si="74">IFERROR(1/J440*(Y440/H440),"0")</f>
        <v>6.7307692307692318E-2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60</v>
      </c>
      <c r="Y442" s="584">
        <f t="shared" si="69"/>
        <v>63.36</v>
      </c>
      <c r="Z442" s="36">
        <f t="shared" si="70"/>
        <v>0.14352000000000001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64.090909090909079</v>
      </c>
      <c r="BN442" s="64">
        <f t="shared" si="72"/>
        <v>67.679999999999993</v>
      </c>
      <c r="BO442" s="64">
        <f t="shared" si="73"/>
        <v>0.10926573426573427</v>
      </c>
      <c r="BP442" s="64">
        <f t="shared" si="74"/>
        <v>0.11538461538461539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59</v>
      </c>
      <c r="Y445" s="584">
        <f t="shared" si="69"/>
        <v>63.36</v>
      </c>
      <c r="Z445" s="36">
        <f t="shared" si="70"/>
        <v>0.14352000000000001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63.022727272727266</v>
      </c>
      <c r="BN445" s="64">
        <f t="shared" si="72"/>
        <v>67.679999999999993</v>
      </c>
      <c r="BO445" s="64">
        <f t="shared" si="73"/>
        <v>0.1074446386946387</v>
      </c>
      <c r="BP445" s="64">
        <f t="shared" si="74"/>
        <v>0.11538461538461539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29.356060606060602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31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0.37075999999999998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155</v>
      </c>
      <c r="Y456" s="585">
        <f>IFERROR(SUM(Y440:Y454),"0")</f>
        <v>163.68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200</v>
      </c>
      <c r="Y458" s="584">
        <f>IFERROR(IF(X458="",0,CEILING((X458/$H458),1)*$H458),"")</f>
        <v>200.64000000000001</v>
      </c>
      <c r="Z458" s="36">
        <f>IFERROR(IF(Y458=0,"",ROUNDUP(Y458/H458,0)*0.01196),"")</f>
        <v>0.45448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213.63636363636363</v>
      </c>
      <c r="BN458" s="64">
        <f>IFERROR(Y458*I458/H458,"0")</f>
        <v>214.32</v>
      </c>
      <c r="BO458" s="64">
        <f>IFERROR(1/J458*(X458/H458),"0")</f>
        <v>0.36421911421911418</v>
      </c>
      <c r="BP458" s="64">
        <f>IFERROR(1/J458*(Y458/H458),"0")</f>
        <v>0.36538461538461542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37.878787878787875</v>
      </c>
      <c r="Y461" s="585">
        <f>IFERROR(Y458/H458,"0")+IFERROR(Y459/H459,"0")+IFERROR(Y460/H460,"0")</f>
        <v>38</v>
      </c>
      <c r="Z461" s="585">
        <f>IFERROR(IF(Z458="",0,Z458),"0")+IFERROR(IF(Z459="",0,Z459),"0")+IFERROR(IF(Z460="",0,Z460),"0")</f>
        <v>0.45448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200</v>
      </c>
      <c r="Y462" s="585">
        <f>IFERROR(SUM(Y458:Y460),"0")</f>
        <v>200.64000000000001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84</v>
      </c>
      <c r="Y464" s="584">
        <f t="shared" ref="Y464:Y470" si="75">IFERROR(IF(X464="",0,CEILING((X464/$H464),1)*$H464),"")</f>
        <v>84.48</v>
      </c>
      <c r="Z464" s="36">
        <f>IFERROR(IF(Y464=0,"",ROUNDUP(Y464/H464,0)*0.01196),"")</f>
        <v>0.19136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89.72727272727272</v>
      </c>
      <c r="BN464" s="64">
        <f t="shared" ref="BN464:BN470" si="77">IFERROR(Y464*I464/H464,"0")</f>
        <v>90.24</v>
      </c>
      <c r="BO464" s="64">
        <f t="shared" ref="BO464:BO470" si="78">IFERROR(1/J464*(X464/H464),"0")</f>
        <v>0.15297202797202797</v>
      </c>
      <c r="BP464" s="64">
        <f t="shared" ref="BP464:BP470" si="79">IFERROR(1/J464*(Y464/H464),"0")</f>
        <v>0.15384615384615385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9</v>
      </c>
      <c r="Y465" s="584">
        <f t="shared" si="75"/>
        <v>10.56</v>
      </c>
      <c r="Z465" s="36">
        <f>IFERROR(IF(Y465=0,"",ROUNDUP(Y465/H465,0)*0.01196),"")</f>
        <v>2.392E-2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9.6136363636363633</v>
      </c>
      <c r="BN465" s="64">
        <f t="shared" si="77"/>
        <v>11.28</v>
      </c>
      <c r="BO465" s="64">
        <f t="shared" si="78"/>
        <v>1.638986013986014E-2</v>
      </c>
      <c r="BP465" s="64">
        <f t="shared" si="79"/>
        <v>1.9230769230769232E-2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17.613636363636363</v>
      </c>
      <c r="Y471" s="585">
        <f>IFERROR(Y464/H464,"0")+IFERROR(Y465/H465,"0")+IFERROR(Y466/H466,"0")+IFERROR(Y467/H467,"0")+IFERROR(Y468/H468,"0")+IFERROR(Y469/H469,"0")+IFERROR(Y470/H470,"0")</f>
        <v>18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0.21528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93</v>
      </c>
      <c r="Y472" s="585">
        <f>IFERROR(SUM(Y464:Y470),"0")</f>
        <v>95.04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1" t="s">
        <v>785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7" t="s">
        <v>788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916" t="s">
        <v>791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3" t="s">
        <v>794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795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798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800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2502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2583.8099999999995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801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2639.8421014838914</v>
      </c>
      <c r="Y519" s="585">
        <f>IFERROR(SUM(BN22:BN515),"0")</f>
        <v>2726.7019999999998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802</v>
      </c>
      <c r="Q520" s="724"/>
      <c r="R520" s="724"/>
      <c r="S520" s="724"/>
      <c r="T520" s="724"/>
      <c r="U520" s="724"/>
      <c r="V520" s="725"/>
      <c r="W520" s="37" t="s">
        <v>803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804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2764.8421014838914</v>
      </c>
      <c r="Y521" s="585">
        <f>GrossWeightTotalR+PalletQtyTotalR*25</f>
        <v>2851.7019999999998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805</v>
      </c>
      <c r="Q522" s="724"/>
      <c r="R522" s="724"/>
      <c r="S522" s="724"/>
      <c r="T522" s="724"/>
      <c r="U522" s="724"/>
      <c r="V522" s="725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391.09691816689792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405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806</v>
      </c>
      <c r="Q523" s="724"/>
      <c r="R523" s="724"/>
      <c r="S523" s="724"/>
      <c r="T523" s="724"/>
      <c r="U523" s="724"/>
      <c r="V523" s="725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5.0091300000000007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158.9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78.400000000000006</v>
      </c>
      <c r="E528" s="46">
        <f>IFERROR(Y89*1,"0")+IFERROR(Y90*1,"0")+IFERROR(Y91*1,"0")+IFERROR(Y95*1,"0")+IFERROR(Y96*1,"0")+IFERROR(Y97*1,"0")+IFERROR(Y98*1,"0")+IFERROR(Y99*1,"0")+IFERROR(Y100*1,"0")</f>
        <v>126.9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215.4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332.4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57.599999999999994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155.85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990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8" s="46">
        <f>IFERROR(Y416*1,"0")+IFERROR(Y417*1,"0")+IFERROR(Y421*1,"0")+IFERROR(Y422*1,"0")+IFERROR(Y423*1,"0")+IFERROR(Y424*1,"0")</f>
        <v>0</v>
      </c>
      <c r="X528" s="46">
        <f>IFERROR(Y429*1,"0")</f>
        <v>4.8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459.36000000000007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90"/>
        <filter val="11,00"/>
        <filter val="113,00"/>
        <filter val="120,00"/>
        <filter val="139,00"/>
        <filter val="14,09"/>
        <filter val="14,44"/>
        <filter val="142,00"/>
        <filter val="155,00"/>
        <filter val="156,00"/>
        <filter val="16,16"/>
        <filter val="17,00"/>
        <filter val="17,46"/>
        <filter val="17,61"/>
        <filter val="18,21"/>
        <filter val="2 502,00"/>
        <filter val="2 639,84"/>
        <filter val="2 764,84"/>
        <filter val="2,04"/>
        <filter val="2,75"/>
        <filter val="200,00"/>
        <filter val="225,00"/>
        <filter val="23,00"/>
        <filter val="23,75"/>
        <filter val="25,00"/>
        <filter val="26,00"/>
        <filter val="29,36"/>
        <filter val="3,10"/>
        <filter val="3,33"/>
        <filter val="3,57"/>
        <filter val="31,00"/>
        <filter val="31,67"/>
        <filter val="33,33"/>
        <filter val="34,00"/>
        <filter val="34,17"/>
        <filter val="36,00"/>
        <filter val="37,88"/>
        <filter val="39,00"/>
        <filter val="391,10"/>
        <filter val="4,00"/>
        <filter val="40,00"/>
        <filter val="450,00"/>
        <filter val="475,00"/>
        <filter val="48,00"/>
        <filter val="49,00"/>
        <filter val="5"/>
        <filter val="500,00"/>
        <filter val="57,00"/>
        <filter val="59,00"/>
        <filter val="60,00"/>
        <filter val="62,00"/>
        <filter val="63,00"/>
        <filter val="7,00"/>
        <filter val="7,31"/>
        <filter val="78,97"/>
        <filter val="79,00"/>
        <filter val="82,00"/>
        <filter val="84,00"/>
        <filter val="87,00"/>
        <filter val="9,00"/>
        <filter val="93,00"/>
        <filter val="97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