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B22E49-34FB-4ECF-A097-9274A88623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3" i="1" s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Y174" i="1" s="1"/>
  <c r="P164" i="1"/>
  <c r="X162" i="1"/>
  <c r="X161" i="1"/>
  <c r="BO160" i="1"/>
  <c r="BM160" i="1"/>
  <c r="Y160" i="1"/>
  <c r="Y161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N143" i="1"/>
  <c r="BM143" i="1"/>
  <c r="Z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66" i="1" l="1"/>
  <c r="BN166" i="1"/>
  <c r="Z166" i="1"/>
  <c r="BP197" i="1"/>
  <c r="BN197" i="1"/>
  <c r="Z197" i="1"/>
  <c r="BP221" i="1"/>
  <c r="BN221" i="1"/>
  <c r="Z221" i="1"/>
  <c r="BP259" i="1"/>
  <c r="BN259" i="1"/>
  <c r="Z259" i="1"/>
  <c r="BP308" i="1"/>
  <c r="BN308" i="1"/>
  <c r="Z308" i="1"/>
  <c r="BP350" i="1"/>
  <c r="BN350" i="1"/>
  <c r="Z350" i="1"/>
  <c r="BP399" i="1"/>
  <c r="BN399" i="1"/>
  <c r="Z399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X518" i="1"/>
  <c r="Y32" i="1"/>
  <c r="Z42" i="1"/>
  <c r="BN42" i="1"/>
  <c r="D528" i="1"/>
  <c r="Z61" i="1"/>
  <c r="BN61" i="1"/>
  <c r="Z77" i="1"/>
  <c r="BN77" i="1"/>
  <c r="Y101" i="1"/>
  <c r="Z106" i="1"/>
  <c r="BN106" i="1"/>
  <c r="Z118" i="1"/>
  <c r="BN118" i="1"/>
  <c r="Z133" i="1"/>
  <c r="BN133" i="1"/>
  <c r="BP176" i="1"/>
  <c r="BN176" i="1"/>
  <c r="Z176" i="1"/>
  <c r="BP209" i="1"/>
  <c r="BN209" i="1"/>
  <c r="Z209" i="1"/>
  <c r="BP232" i="1"/>
  <c r="BN232" i="1"/>
  <c r="Z232" i="1"/>
  <c r="BP295" i="1"/>
  <c r="BN295" i="1"/>
  <c r="Z295" i="1"/>
  <c r="BP296" i="1"/>
  <c r="BN296" i="1"/>
  <c r="Z296" i="1"/>
  <c r="BP337" i="1"/>
  <c r="BN337" i="1"/>
  <c r="Z337" i="1"/>
  <c r="BP360" i="1"/>
  <c r="BN360" i="1"/>
  <c r="Z360" i="1"/>
  <c r="BP411" i="1"/>
  <c r="BN411" i="1"/>
  <c r="Z411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S528" i="1"/>
  <c r="BP342" i="1"/>
  <c r="BN342" i="1"/>
  <c r="Z342" i="1"/>
  <c r="BP356" i="1"/>
  <c r="BN356" i="1"/>
  <c r="Z356" i="1"/>
  <c r="BP387" i="1"/>
  <c r="BN387" i="1"/>
  <c r="Z387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G528" i="1"/>
  <c r="Z137" i="1"/>
  <c r="BN137" i="1"/>
  <c r="BP137" i="1"/>
  <c r="Z148" i="1"/>
  <c r="Z149" i="1" s="1"/>
  <c r="BN148" i="1"/>
  <c r="BP148" i="1"/>
  <c r="Y149" i="1"/>
  <c r="Z152" i="1"/>
  <c r="BN152" i="1"/>
  <c r="BP152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Z193" i="1"/>
  <c r="BN193" i="1"/>
  <c r="Y205" i="1"/>
  <c r="Z199" i="1"/>
  <c r="BN199" i="1"/>
  <c r="Z203" i="1"/>
  <c r="BN203" i="1"/>
  <c r="Y217" i="1"/>
  <c r="Z211" i="1"/>
  <c r="BN211" i="1"/>
  <c r="Z215" i="1"/>
  <c r="BN215" i="1"/>
  <c r="Z226" i="1"/>
  <c r="BN226" i="1"/>
  <c r="Z230" i="1"/>
  <c r="BN230" i="1"/>
  <c r="Z236" i="1"/>
  <c r="BN236" i="1"/>
  <c r="BP236" i="1"/>
  <c r="Z241" i="1"/>
  <c r="BN241" i="1"/>
  <c r="BP241" i="1"/>
  <c r="Z248" i="1"/>
  <c r="BN248" i="1"/>
  <c r="Z257" i="1"/>
  <c r="BN257" i="1"/>
  <c r="Z266" i="1"/>
  <c r="BN266" i="1"/>
  <c r="Z274" i="1"/>
  <c r="BN274" i="1"/>
  <c r="Z298" i="1"/>
  <c r="BN298" i="1"/>
  <c r="Z306" i="1"/>
  <c r="BN306" i="1"/>
  <c r="Z314" i="1"/>
  <c r="BN314" i="1"/>
  <c r="Z322" i="1"/>
  <c r="BN322" i="1"/>
  <c r="BP331" i="1"/>
  <c r="BN331" i="1"/>
  <c r="Z331" i="1"/>
  <c r="BP335" i="1"/>
  <c r="BN335" i="1"/>
  <c r="Z335" i="1"/>
  <c r="Z338" i="1" s="1"/>
  <c r="Y345" i="1"/>
  <c r="BP352" i="1"/>
  <c r="BN352" i="1"/>
  <c r="Z352" i="1"/>
  <c r="BP366" i="1"/>
  <c r="BN366" i="1"/>
  <c r="Z366" i="1"/>
  <c r="Y372" i="1"/>
  <c r="Y371" i="1"/>
  <c r="BP370" i="1"/>
  <c r="BN370" i="1"/>
  <c r="Z370" i="1"/>
  <c r="Z371" i="1" s="1"/>
  <c r="BP375" i="1"/>
  <c r="BN375" i="1"/>
  <c r="Z375" i="1"/>
  <c r="BP401" i="1"/>
  <c r="BN401" i="1"/>
  <c r="Z401" i="1"/>
  <c r="W528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333" i="1"/>
  <c r="Y332" i="1"/>
  <c r="Y362" i="1"/>
  <c r="Y528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3" i="1"/>
  <c r="Y239" i="1"/>
  <c r="Y244" i="1"/>
  <c r="Y252" i="1"/>
  <c r="BP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Y290" i="1"/>
  <c r="BP289" i="1"/>
  <c r="BN289" i="1"/>
  <c r="Z289" i="1"/>
  <c r="Z290" i="1" s="1"/>
  <c r="Y291" i="1"/>
  <c r="R528" i="1"/>
  <c r="Y300" i="1"/>
  <c r="Y301" i="1"/>
  <c r="BP294" i="1"/>
  <c r="BN294" i="1"/>
  <c r="Z294" i="1"/>
  <c r="BP351" i="1"/>
  <c r="BN351" i="1"/>
  <c r="Z351" i="1"/>
  <c r="Y357" i="1"/>
  <c r="BP355" i="1"/>
  <c r="BN355" i="1"/>
  <c r="Z355" i="1"/>
  <c r="BP423" i="1"/>
  <c r="BN423" i="1"/>
  <c r="Z423" i="1"/>
  <c r="Q528" i="1"/>
  <c r="H9" i="1"/>
  <c r="A10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7" i="1"/>
  <c r="BN127" i="1"/>
  <c r="Z132" i="1"/>
  <c r="Z134" i="1" s="1"/>
  <c r="BN132" i="1"/>
  <c r="BP132" i="1"/>
  <c r="Y135" i="1"/>
  <c r="Z138" i="1"/>
  <c r="BN138" i="1"/>
  <c r="Z142" i="1"/>
  <c r="Z144" i="1" s="1"/>
  <c r="BN142" i="1"/>
  <c r="BP142" i="1"/>
  <c r="Y150" i="1"/>
  <c r="Z153" i="1"/>
  <c r="Z155" i="1" s="1"/>
  <c r="BN153" i="1"/>
  <c r="I528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BN227" i="1"/>
  <c r="Z229" i="1"/>
  <c r="BN229" i="1"/>
  <c r="Z231" i="1"/>
  <c r="BN231" i="1"/>
  <c r="Y234" i="1"/>
  <c r="Z237" i="1"/>
  <c r="Z238" i="1" s="1"/>
  <c r="BN237" i="1"/>
  <c r="Z242" i="1"/>
  <c r="Z243" i="1" s="1"/>
  <c r="BN242" i="1"/>
  <c r="Z246" i="1"/>
  <c r="BN246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O528" i="1"/>
  <c r="Y276" i="1"/>
  <c r="BP273" i="1"/>
  <c r="BN273" i="1"/>
  <c r="Z273" i="1"/>
  <c r="Z276" i="1" s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BP336" i="1"/>
  <c r="BN336" i="1"/>
  <c r="Z336" i="1"/>
  <c r="Y338" i="1"/>
  <c r="BP376" i="1"/>
  <c r="BN376" i="1"/>
  <c r="Z376" i="1"/>
  <c r="U528" i="1"/>
  <c r="Y380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Y412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BP299" i="1"/>
  <c r="BN299" i="1"/>
  <c r="Z299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BP343" i="1"/>
  <c r="BN343" i="1"/>
  <c r="Z343" i="1"/>
  <c r="Z345" i="1" s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Y419" i="1"/>
  <c r="Y426" i="1"/>
  <c r="BP421" i="1"/>
  <c r="BN421" i="1"/>
  <c r="Z421" i="1"/>
  <c r="Z425" i="1" s="1"/>
  <c r="Y425" i="1"/>
  <c r="BP441" i="1"/>
  <c r="BN441" i="1"/>
  <c r="Z441" i="1"/>
  <c r="BP446" i="1"/>
  <c r="BN446" i="1"/>
  <c r="Z446" i="1"/>
  <c r="BP451" i="1"/>
  <c r="BN451" i="1"/>
  <c r="Z451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7" i="1"/>
  <c r="BP474" i="1"/>
  <c r="BN474" i="1"/>
  <c r="Z474" i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77" i="1" l="1"/>
  <c r="Z461" i="1"/>
  <c r="Z418" i="1"/>
  <c r="Z261" i="1"/>
  <c r="Z139" i="1"/>
  <c r="Z128" i="1"/>
  <c r="Z109" i="1"/>
  <c r="Z92" i="1"/>
  <c r="Z71" i="1"/>
  <c r="Z58" i="1"/>
  <c r="Z455" i="1"/>
  <c r="Z407" i="1"/>
  <c r="Z233" i="1"/>
  <c r="Z173" i="1"/>
  <c r="Z123" i="1"/>
  <c r="Z101" i="1"/>
  <c r="Z65" i="1"/>
  <c r="Y522" i="1"/>
  <c r="Y520" i="1"/>
  <c r="Z32" i="1"/>
  <c r="Z357" i="1"/>
  <c r="Z379" i="1"/>
  <c r="Z205" i="1"/>
  <c r="Y519" i="1"/>
  <c r="Z486" i="1"/>
  <c r="Y521" i="1"/>
  <c r="Z493" i="1"/>
  <c r="Z471" i="1"/>
  <c r="Z324" i="1"/>
  <c r="Z318" i="1"/>
  <c r="X521" i="1"/>
  <c r="Z504" i="1"/>
  <c r="Z310" i="1"/>
  <c r="Z269" i="1"/>
  <c r="Z252" i="1"/>
  <c r="Z217" i="1"/>
  <c r="Z80" i="1"/>
  <c r="Z44" i="1"/>
  <c r="Y518" i="1"/>
  <c r="Z300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<sst xmlns="http://schemas.openxmlformats.org/spreadsheetml/2006/main" count="2344" uniqueCount="848">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</sst>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847</v>
      </c>
      <c r="I5" s="838"/>
      <c r="J5" s="838"/>
      <c r="K5" s="838"/>
      <c r="L5" s="838"/>
      <c r="M5" s="667"/>
      <c r="N5" s="58"/>
      <c r="P5" s="24" t="s">
        <v>10</v>
      </c>
      <c r="Q5" s="900">
        <v>45829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827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6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0.41666666666666669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1209.5999999999999</v>
      </c>
      <c r="Y41" s="584">
        <f>IFERROR(IF(X41="",0,CEILING((X41/$H41),1)*$H41),"")</f>
        <v>1209.6000000000001</v>
      </c>
      <c r="Z41" s="36">
        <f>IFERROR(IF(Y41=0,"",ROUNDUP(Y41/H41,0)*0.01898),"")</f>
        <v>2.1257600000000001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1258.3199999999997</v>
      </c>
      <c r="BN41" s="64">
        <f>IFERROR(Y41*I41/H41,"0")</f>
        <v>1258.3200000000002</v>
      </c>
      <c r="BO41" s="64">
        <f>IFERROR(1/J41*(X41/H41),"0")</f>
        <v>1.7499999999999998</v>
      </c>
      <c r="BP41" s="64">
        <f>IFERROR(1/J41*(Y41/H41),"0")</f>
        <v>1.75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111.99999999999999</v>
      </c>
      <c r="Y44" s="585">
        <f>IFERROR(Y41/H41,"0")+IFERROR(Y42/H42,"0")+IFERROR(Y43/H43,"0")</f>
        <v>112</v>
      </c>
      <c r="Z44" s="585">
        <f>IFERROR(IF(Z41="",0,Z41),"0")+IFERROR(IF(Z42="",0,Z42),"0")+IFERROR(IF(Z43="",0,Z43),"0")</f>
        <v>2.1257600000000001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1209.5999999999999</v>
      </c>
      <c r="Y45" s="585">
        <f>IFERROR(SUM(Y41:Y43),"0")</f>
        <v>1209.6000000000001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537.6</v>
      </c>
      <c r="Y52" s="584">
        <f t="shared" ref="Y52:Y57" si="6">IFERROR(IF(X52="",0,CEILING((X52/$H52),1)*$H52),"")</f>
        <v>537.59999999999991</v>
      </c>
      <c r="Z52" s="36">
        <f>IFERROR(IF(Y52=0,"",ROUNDUP(Y52/H52,0)*0.01898),"")</f>
        <v>0.91104000000000007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558.48000000000013</v>
      </c>
      <c r="BN52" s="64">
        <f t="shared" ref="BN52:BN57" si="8">IFERROR(Y52*I52/H52,"0")</f>
        <v>558.4799999999999</v>
      </c>
      <c r="BO52" s="64">
        <f t="shared" ref="BO52:BO57" si="9">IFERROR(1/J52*(X52/H52),"0")</f>
        <v>0.75000000000000011</v>
      </c>
      <c r="BP52" s="64">
        <f t="shared" ref="BP52:BP57" si="10">IFERROR(1/J52*(Y52/H52),"0")</f>
        <v>0.74999999999999989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1036.8</v>
      </c>
      <c r="Y53" s="584">
        <f t="shared" si="6"/>
        <v>1036.8000000000002</v>
      </c>
      <c r="Z53" s="36">
        <f>IFERROR(IF(Y53=0,"",ROUNDUP(Y53/H53,0)*0.01898),"")</f>
        <v>1.8220800000000001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1078.5599999999997</v>
      </c>
      <c r="BN53" s="64">
        <f t="shared" si="8"/>
        <v>1078.5600000000002</v>
      </c>
      <c r="BO53" s="64">
        <f t="shared" si="9"/>
        <v>1.4999999999999998</v>
      </c>
      <c r="BP53" s="64">
        <f t="shared" si="10"/>
        <v>1.5000000000000002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144</v>
      </c>
      <c r="Y58" s="585">
        <f>IFERROR(Y52/H52,"0")+IFERROR(Y53/H53,"0")+IFERROR(Y54/H54,"0")+IFERROR(Y55/H55,"0")+IFERROR(Y56/H56,"0")+IFERROR(Y57/H57,"0")</f>
        <v>144</v>
      </c>
      <c r="Z58" s="585">
        <f>IFERROR(IF(Z52="",0,Z52),"0")+IFERROR(IF(Z53="",0,Z53),"0")+IFERROR(IF(Z54="",0,Z54),"0")+IFERROR(IF(Z55="",0,Z55),"0")+IFERROR(IF(Z56="",0,Z56),"0")+IFERROR(IF(Z57="",0,Z57),"0")</f>
        <v>2.7331200000000004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1574.4</v>
      </c>
      <c r="Y59" s="585">
        <f>IFERROR(SUM(Y52:Y57),"0")</f>
        <v>1574.4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518.4</v>
      </c>
      <c r="Y61" s="584">
        <f>IFERROR(IF(X61="",0,CEILING((X61/$H61),1)*$H61),"")</f>
        <v>518.40000000000009</v>
      </c>
      <c r="Z61" s="36">
        <f>IFERROR(IF(Y61=0,"",ROUNDUP(Y61/H61,0)*0.01898),"")</f>
        <v>0.91104000000000007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539.27999999999986</v>
      </c>
      <c r="BN61" s="64">
        <f>IFERROR(Y61*I61/H61,"0")</f>
        <v>539.28000000000009</v>
      </c>
      <c r="BO61" s="64">
        <f>IFERROR(1/J61*(X61/H61),"0")</f>
        <v>0.74999999999999989</v>
      </c>
      <c r="BP61" s="64">
        <f>IFERROR(1/J61*(Y61/H61),"0")</f>
        <v>0.75000000000000011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47.999999999999993</v>
      </c>
      <c r="Y65" s="585">
        <f>IFERROR(Y61/H61,"0")+IFERROR(Y62/H62,"0")+IFERROR(Y63/H63,"0")+IFERROR(Y64/H64,"0")</f>
        <v>48.000000000000007</v>
      </c>
      <c r="Z65" s="585">
        <f>IFERROR(IF(Z61="",0,Z61),"0")+IFERROR(IF(Z62="",0,Z62),"0")+IFERROR(IF(Z63="",0,Z63),"0")+IFERROR(IF(Z64="",0,Z64),"0")</f>
        <v>0.91104000000000007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518.4</v>
      </c>
      <c r="Y66" s="585">
        <f>IFERROR(SUM(Y61:Y64),"0")</f>
        <v>518.40000000000009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62.4</v>
      </c>
      <c r="Y83" s="58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8</v>
      </c>
      <c r="Y85" s="585">
        <f>IFERROR(Y83/H83,"0")+IFERROR(Y84/H84,"0")</f>
        <v>8</v>
      </c>
      <c r="Z85" s="585">
        <f>IFERROR(IF(Z83="",0,Z83),"0")+IFERROR(IF(Z84="",0,Z84),"0")</f>
        <v>0.15184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62.4</v>
      </c>
      <c r="Y86" s="585">
        <f>IFERROR(SUM(Y83:Y84),"0")</f>
        <v>62.4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259.2</v>
      </c>
      <c r="Y96" s="584">
        <f t="shared" si="16"/>
        <v>259.2</v>
      </c>
      <c r="Z96" s="36">
        <f>IFERROR(IF(Y96=0,"",ROUNDUP(Y96/H96,0)*0.01898),"")</f>
        <v>0.60736000000000001</v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275.80799999999999</v>
      </c>
      <c r="BN96" s="64">
        <f t="shared" si="18"/>
        <v>275.80799999999999</v>
      </c>
      <c r="BO96" s="64">
        <f t="shared" si="19"/>
        <v>0.5</v>
      </c>
      <c r="BP96" s="64">
        <f t="shared" si="20"/>
        <v>0.5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151.19999999999999</v>
      </c>
      <c r="Y99" s="584">
        <f t="shared" si="16"/>
        <v>151.20000000000002</v>
      </c>
      <c r="Z99" s="36">
        <f>IFERROR(IF(Y99=0,"",ROUNDUP(Y99/H99,0)*0.00651),"")</f>
        <v>0.36456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165.31199999999995</v>
      </c>
      <c r="BN99" s="64">
        <f t="shared" si="18"/>
        <v>165.31200000000001</v>
      </c>
      <c r="BO99" s="64">
        <f t="shared" si="19"/>
        <v>0.30769230769230765</v>
      </c>
      <c r="BP99" s="64">
        <f t="shared" si="20"/>
        <v>0.30769230769230771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88</v>
      </c>
      <c r="Y101" s="585">
        <f>IFERROR(Y95/H95,"0")+IFERROR(Y96/H96,"0")+IFERROR(Y97/H97,"0")+IFERROR(Y98/H98,"0")+IFERROR(Y99/H99,"0")+IFERROR(Y100/H100,"0")</f>
        <v>88</v>
      </c>
      <c r="Z101" s="585">
        <f>IFERROR(IF(Z95="",0,Z95),"0")+IFERROR(IF(Z96="",0,Z96),"0")+IFERROR(IF(Z97="",0,Z97),"0")+IFERROR(IF(Z98="",0,Z98),"0")+IFERROR(IF(Z99="",0,Z99),"0")+IFERROR(IF(Z100="",0,Z100),"0")</f>
        <v>0.97192000000000001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410.4</v>
      </c>
      <c r="Y102" s="585">
        <f>IFERROR(SUM(Y95:Y100),"0")</f>
        <v>410.4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1036.8</v>
      </c>
      <c r="Y105" s="584">
        <f>IFERROR(IF(X105="",0,CEILING((X105/$H105),1)*$H105),"")</f>
        <v>1036.8000000000002</v>
      </c>
      <c r="Z105" s="36">
        <f>IFERROR(IF(Y105=0,"",ROUNDUP(Y105/H105,0)*0.01898),"")</f>
        <v>1.8220800000000001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1078.5599999999997</v>
      </c>
      <c r="BN105" s="64">
        <f>IFERROR(Y105*I105/H105,"0")</f>
        <v>1078.5600000000002</v>
      </c>
      <c r="BO105" s="64">
        <f>IFERROR(1/J105*(X105/H105),"0")</f>
        <v>1.4999999999999998</v>
      </c>
      <c r="BP105" s="64">
        <f>IFERROR(1/J105*(Y105/H105),"0")</f>
        <v>1.5000000000000002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95.999999999999986</v>
      </c>
      <c r="Y109" s="585">
        <f>IFERROR(Y105/H105,"0")+IFERROR(Y106/H106,"0")+IFERROR(Y107/H107,"0")+IFERROR(Y108/H108,"0")</f>
        <v>96.000000000000014</v>
      </c>
      <c r="Z109" s="585">
        <f>IFERROR(IF(Z105="",0,Z105),"0")+IFERROR(IF(Z106="",0,Z106),"0")+IFERROR(IF(Z107="",0,Z107),"0")+IFERROR(IF(Z108="",0,Z108),"0")</f>
        <v>1.8220800000000001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1036.8</v>
      </c>
      <c r="Y110" s="585">
        <f>IFERROR(SUM(Y105:Y108),"0")</f>
        <v>1036.8000000000002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453.6</v>
      </c>
      <c r="Y119" s="584">
        <f>IFERROR(IF(X119="",0,CEILING((X119/$H119),1)*$H119),"")</f>
        <v>453.59999999999997</v>
      </c>
      <c r="Z119" s="36">
        <f>IFERROR(IF(Y119=0,"",ROUNDUP(Y119/H119,0)*0.01898),"")</f>
        <v>1.06288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482.32800000000003</v>
      </c>
      <c r="BN119" s="64">
        <f>IFERROR(Y119*I119/H119,"0")</f>
        <v>482.32799999999997</v>
      </c>
      <c r="BO119" s="64">
        <f>IFERROR(1/J119*(X119/H119),"0")</f>
        <v>0.87500000000000011</v>
      </c>
      <c r="BP119" s="64">
        <f>IFERROR(1/J119*(Y119/H119),"0")</f>
        <v>0.875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97.2</v>
      </c>
      <c r="Y121" s="584">
        <f>IFERROR(IF(X121="",0,CEILING((X121/$H121),1)*$H121),"")</f>
        <v>97.2</v>
      </c>
      <c r="Z121" s="36">
        <f>IFERROR(IF(Y121=0,"",ROUNDUP(Y121/H121,0)*0.00651),"")</f>
        <v>0.23436000000000001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106.27199999999999</v>
      </c>
      <c r="BN121" s="64">
        <f>IFERROR(Y121*I121/H121,"0")</f>
        <v>106.27199999999999</v>
      </c>
      <c r="BO121" s="64">
        <f>IFERROR(1/J121*(X121/H121),"0")</f>
        <v>0.19780219780219782</v>
      </c>
      <c r="BP121" s="64">
        <f>IFERROR(1/J121*(Y121/H121),"0")</f>
        <v>0.19780219780219782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92</v>
      </c>
      <c r="Y123" s="585">
        <f>IFERROR(Y118/H118,"0")+IFERROR(Y119/H119,"0")+IFERROR(Y120/H120,"0")+IFERROR(Y121/H121,"0")+IFERROR(Y122/H122,"0")</f>
        <v>92</v>
      </c>
      <c r="Z123" s="585">
        <f>IFERROR(IF(Z118="",0,Z118),"0")+IFERROR(IF(Z119="",0,Z119),"0")+IFERROR(IF(Z120="",0,Z120),"0")+IFERROR(IF(Z121="",0,Z121),"0")+IFERROR(IF(Z122="",0,Z122),"0")</f>
        <v>1.2972399999999999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550.80000000000007</v>
      </c>
      <c r="Y124" s="585">
        <f>IFERROR(SUM(Y118:Y122),"0")</f>
        <v>550.79999999999995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50.4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53.639999999999993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9.0909090909090912E-2</v>
      </c>
      <c r="BP164" s="64">
        <f t="shared" ref="BP164:BP172" si="25">IFERROR(1/J164*(Y164/H164),"0")</f>
        <v>9.0909090909090912E-2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252</v>
      </c>
      <c r="Y166" s="584">
        <f t="shared" si="21"/>
        <v>252</v>
      </c>
      <c r="Z166" s="36">
        <f>IFERROR(IF(Y166=0,"",ROUNDUP(Y166/H166,0)*0.00902),"")</f>
        <v>0.54120000000000001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264.59999999999997</v>
      </c>
      <c r="BN166" s="64">
        <f t="shared" si="23"/>
        <v>264.59999999999997</v>
      </c>
      <c r="BO166" s="64">
        <f t="shared" si="24"/>
        <v>0.45454545454545459</v>
      </c>
      <c r="BP166" s="64">
        <f t="shared" si="25"/>
        <v>0.45454545454545459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113.4</v>
      </c>
      <c r="Y167" s="584">
        <f t="shared" si="21"/>
        <v>113.4</v>
      </c>
      <c r="Z167" s="36">
        <f>IFERROR(IF(Y167=0,"",ROUNDUP(Y167/H167,0)*0.00502),"")</f>
        <v>0.27107999999999999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120.42</v>
      </c>
      <c r="BN167" s="64">
        <f t="shared" si="23"/>
        <v>120.42</v>
      </c>
      <c r="BO167" s="64">
        <f t="shared" si="24"/>
        <v>0.23076923076923078</v>
      </c>
      <c r="BP167" s="64">
        <f t="shared" si="25"/>
        <v>0.23076923076923078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189</v>
      </c>
      <c r="Y170" s="584">
        <f t="shared" si="21"/>
        <v>189</v>
      </c>
      <c r="Z170" s="36">
        <f>IFERROR(IF(Y170=0,"",ROUNDUP(Y170/H170,0)*0.00502),"")</f>
        <v>0.45180000000000003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198</v>
      </c>
      <c r="BN170" s="64">
        <f t="shared" si="23"/>
        <v>198</v>
      </c>
      <c r="BO170" s="64">
        <f t="shared" si="24"/>
        <v>0.38461538461538464</v>
      </c>
      <c r="BP170" s="64">
        <f t="shared" si="25"/>
        <v>0.38461538461538464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216</v>
      </c>
      <c r="Y173" s="585">
        <f>IFERROR(Y164/H164,"0")+IFERROR(Y165/H165,"0")+IFERROR(Y166/H166,"0")+IFERROR(Y167/H167,"0")+IFERROR(Y168/H168,"0")+IFERROR(Y169/H169,"0")+IFERROR(Y170/H170,"0")+IFERROR(Y171/H171,"0")+IFERROR(Y172/H172,"0")</f>
        <v>216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1.37232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604.79999999999995</v>
      </c>
      <c r="Y174" s="585">
        <f>IFERROR(SUM(Y164:Y172),"0")</f>
        <v>604.79999999999995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259.2</v>
      </c>
      <c r="Y197" s="584">
        <f t="shared" ref="Y197:Y204" si="26">IFERROR(IF(X197="",0,CEILING((X197/$H197),1)*$H197),"")</f>
        <v>259.20000000000005</v>
      </c>
      <c r="Z197" s="36">
        <f>IFERROR(IF(Y197=0,"",ROUNDUP(Y197/H197,0)*0.00902),"")</f>
        <v>0.43296000000000001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269.27999999999997</v>
      </c>
      <c r="BN197" s="64">
        <f t="shared" ref="BN197:BN204" si="28">IFERROR(Y197*I197/H197,"0")</f>
        <v>269.28000000000003</v>
      </c>
      <c r="BO197" s="64">
        <f t="shared" ref="BO197:BO204" si="29">IFERROR(1/J197*(X197/H197),"0")</f>
        <v>0.36363636363636359</v>
      </c>
      <c r="BP197" s="64">
        <f t="shared" ref="BP197:BP204" si="30">IFERROR(1/J197*(Y197/H197),"0")</f>
        <v>0.3636363636363637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47.999999999999993</v>
      </c>
      <c r="Y205" s="585">
        <f>IFERROR(Y197/H197,"0")+IFERROR(Y198/H198,"0")+IFERROR(Y199/H199,"0")+IFERROR(Y200/H200,"0")+IFERROR(Y201/H201,"0")+IFERROR(Y202/H202,"0")+IFERROR(Y203/H203,"0")+IFERROR(Y204/H204,"0")</f>
        <v>48.000000000000007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0.43296000000000001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259.2</v>
      </c>
      <c r="Y206" s="585">
        <f>IFERROR(SUM(Y197:Y204),"0")</f>
        <v>259.20000000000005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556.79999999999995</v>
      </c>
      <c r="Y210" s="584">
        <f t="shared" si="31"/>
        <v>556.79999999999995</v>
      </c>
      <c r="Z210" s="36">
        <f>IFERROR(IF(Y210=0,"",ROUNDUP(Y210/H210,0)*0.01898),"")</f>
        <v>1.21472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590.01599999999996</v>
      </c>
      <c r="BN210" s="64">
        <f t="shared" si="33"/>
        <v>590.01599999999996</v>
      </c>
      <c r="BO210" s="64">
        <f t="shared" si="34"/>
        <v>1</v>
      </c>
      <c r="BP210" s="64">
        <f t="shared" si="35"/>
        <v>1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57.6</v>
      </c>
      <c r="Y211" s="584">
        <f t="shared" si="31"/>
        <v>57.599999999999994</v>
      </c>
      <c r="Z211" s="36">
        <f t="shared" ref="Z211:Z216" si="36">IFERROR(IF(Y211=0,"",ROUNDUP(Y211/H211,0)*0.00651),"")</f>
        <v>0.15623999999999999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64.08</v>
      </c>
      <c r="BN211" s="64">
        <f t="shared" si="33"/>
        <v>64.079999999999984</v>
      </c>
      <c r="BO211" s="64">
        <f t="shared" si="34"/>
        <v>0.13186813186813187</v>
      </c>
      <c r="BP211" s="64">
        <f t="shared" si="35"/>
        <v>0.13186813186813187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172.8</v>
      </c>
      <c r="Y213" s="584">
        <f t="shared" si="31"/>
        <v>172.79999999999998</v>
      </c>
      <c r="Z213" s="36">
        <f t="shared" si="36"/>
        <v>0.46872000000000003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190.94400000000005</v>
      </c>
      <c r="BN213" s="64">
        <f t="shared" si="33"/>
        <v>190.94400000000002</v>
      </c>
      <c r="BO213" s="64">
        <f t="shared" si="34"/>
        <v>0.3956043956043957</v>
      </c>
      <c r="BP213" s="64">
        <f t="shared" si="35"/>
        <v>0.39560439560439564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172.8</v>
      </c>
      <c r="Y214" s="584">
        <f t="shared" si="31"/>
        <v>172.79999999999998</v>
      </c>
      <c r="Z214" s="36">
        <f t="shared" si="36"/>
        <v>0.46872000000000003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190.94400000000005</v>
      </c>
      <c r="BN214" s="64">
        <f t="shared" si="33"/>
        <v>190.94400000000002</v>
      </c>
      <c r="BO214" s="64">
        <f t="shared" si="34"/>
        <v>0.3956043956043957</v>
      </c>
      <c r="BP214" s="64">
        <f t="shared" si="35"/>
        <v>0.39560439560439564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57.6</v>
      </c>
      <c r="Y216" s="584">
        <f t="shared" si="31"/>
        <v>57.599999999999994</v>
      </c>
      <c r="Z216" s="36">
        <f t="shared" si="36"/>
        <v>0.15623999999999999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63.792000000000002</v>
      </c>
      <c r="BN216" s="64">
        <f t="shared" si="33"/>
        <v>63.792000000000002</v>
      </c>
      <c r="BO216" s="64">
        <f t="shared" si="34"/>
        <v>0.13186813186813187</v>
      </c>
      <c r="BP216" s="64">
        <f t="shared" si="35"/>
        <v>0.13186813186813187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256</v>
      </c>
      <c r="Y217" s="585">
        <f>IFERROR(Y208/H208,"0")+IFERROR(Y209/H209,"0")+IFERROR(Y210/H210,"0")+IFERROR(Y211/H211,"0")+IFERROR(Y212/H212,"0")+IFERROR(Y213/H213,"0")+IFERROR(Y214/H214,"0")+IFERROR(Y215/H215,"0")+IFERROR(Y216/H216,"0")</f>
        <v>256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2.4646399999999997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1017.6</v>
      </c>
      <c r="Y218" s="585">
        <f>IFERROR(SUM(Y208:Y216),"0")</f>
        <v>1017.5999999999999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288</v>
      </c>
      <c r="Y274" s="584">
        <f>IFERROR(IF(X274="",0,CEILING((X274/$H274),1)*$H274),"")</f>
        <v>288</v>
      </c>
      <c r="Z274" s="36">
        <f>IFERROR(IF(Y274=0,"",ROUNDUP(Y274/H274,0)*0.00651),"")</f>
        <v>0.78120000000000001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318.24000000000007</v>
      </c>
      <c r="BN274" s="64">
        <f>IFERROR(Y274*I274/H274,"0")</f>
        <v>318.24000000000007</v>
      </c>
      <c r="BO274" s="64">
        <f>IFERROR(1/J274*(X274/H274),"0")</f>
        <v>0.65934065934065944</v>
      </c>
      <c r="BP274" s="64">
        <f>IFERROR(1/J274*(Y274/H274),"0")</f>
        <v>0.65934065934065944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288</v>
      </c>
      <c r="Y275" s="584">
        <f>IFERROR(IF(X275="",0,CEILING((X275/$H275),1)*$H275),"")</f>
        <v>288</v>
      </c>
      <c r="Z275" s="36">
        <f>IFERROR(IF(Y275=0,"",ROUNDUP(Y275/H275,0)*0.00651),"")</f>
        <v>0.78120000000000001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309.60000000000002</v>
      </c>
      <c r="BN275" s="64">
        <f>IFERROR(Y275*I275/H275,"0")</f>
        <v>309.60000000000002</v>
      </c>
      <c r="BO275" s="64">
        <f>IFERROR(1/J275*(X275/H275),"0")</f>
        <v>0.65934065934065944</v>
      </c>
      <c r="BP275" s="64">
        <f>IFERROR(1/J275*(Y275/H275),"0")</f>
        <v>0.65934065934065944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240</v>
      </c>
      <c r="Y276" s="585">
        <f>IFERROR(Y273/H273,"0")+IFERROR(Y274/H274,"0")+IFERROR(Y275/H275,"0")</f>
        <v>240</v>
      </c>
      <c r="Z276" s="585">
        <f>IFERROR(IF(Z273="",0,Z273),"0")+IFERROR(IF(Z274="",0,Z274),"0")+IFERROR(IF(Z275="",0,Z275),"0")</f>
        <v>1.5624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576</v>
      </c>
      <c r="Y277" s="585">
        <f>IFERROR(SUM(Y273:Y275),"0")</f>
        <v>576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201.6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214.05600000000001</v>
      </c>
      <c r="BN321" s="64">
        <f>IFERROR(Y321*I321/H321,"0")</f>
        <v>214.05600000000001</v>
      </c>
      <c r="BO321" s="64">
        <f>IFERROR(1/J321*(X321/H321),"0")</f>
        <v>0.375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249.6</v>
      </c>
      <c r="Y322" s="584">
        <f>IFERROR(IF(X322="",0,CEILING((X322/$H322),1)*$H322),"")</f>
        <v>249.6</v>
      </c>
      <c r="Z322" s="36">
        <f>IFERROR(IF(Y322=0,"",ROUNDUP(Y322/H322,0)*0.01898),"")</f>
        <v>0.60736000000000001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266.20800000000003</v>
      </c>
      <c r="BN322" s="64">
        <f>IFERROR(Y322*I322/H322,"0")</f>
        <v>266.20800000000003</v>
      </c>
      <c r="BO322" s="64">
        <f>IFERROR(1/J322*(X322/H322),"0")</f>
        <v>0.5</v>
      </c>
      <c r="BP322" s="64">
        <f>IFERROR(1/J322*(Y322/H322),"0")</f>
        <v>0.5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134.4</v>
      </c>
      <c r="Y323" s="584">
        <f>IFERROR(IF(X323="",0,CEILING((X323/$H323),1)*$H323),"")</f>
        <v>134.4</v>
      </c>
      <c r="Z323" s="36">
        <f>IFERROR(IF(Y323=0,"",ROUNDUP(Y323/H323,0)*0.01898),"")</f>
        <v>0.30368000000000001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142.70400000000001</v>
      </c>
      <c r="BN323" s="64">
        <f>IFERROR(Y323*I323/H323,"0")</f>
        <v>142.70400000000001</v>
      </c>
      <c r="BO323" s="64">
        <f>IFERROR(1/J323*(X323/H323),"0")</f>
        <v>0.25</v>
      </c>
      <c r="BP323" s="64">
        <f>IFERROR(1/J323*(Y323/H323),"0")</f>
        <v>0.25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72</v>
      </c>
      <c r="Y324" s="585">
        <f>IFERROR(Y321/H321,"0")+IFERROR(Y322/H322,"0")+IFERROR(Y323/H323,"0")</f>
        <v>72</v>
      </c>
      <c r="Z324" s="585">
        <f>IFERROR(IF(Z321="",0,Z321),"0")+IFERROR(IF(Z322="",0,Z322),"0")+IFERROR(IF(Z323="",0,Z323),"0")</f>
        <v>1.36656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585.6</v>
      </c>
      <c r="Y325" s="585">
        <f>IFERROR(SUM(Y321:Y323),"0")</f>
        <v>585.6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720</v>
      </c>
      <c r="Y350" s="584">
        <f t="shared" ref="Y350:Y356" si="58">IFERROR(IF(X350="",0,CEILING((X350/$H350),1)*$H350),"")</f>
        <v>720</v>
      </c>
      <c r="Z350" s="36">
        <f>IFERROR(IF(Y350=0,"",ROUNDUP(Y350/H350,0)*0.02175),"")</f>
        <v>1.044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743.04000000000008</v>
      </c>
      <c r="BN350" s="64">
        <f t="shared" ref="BN350:BN356" si="60">IFERROR(Y350*I350/H350,"0")</f>
        <v>743.04000000000008</v>
      </c>
      <c r="BO350" s="64">
        <f t="shared" ref="BO350:BO356" si="61">IFERROR(1/J350*(X350/H350),"0")</f>
        <v>1</v>
      </c>
      <c r="BP350" s="64">
        <f t="shared" ref="BP350:BP356" si="62">IFERROR(1/J350*(Y350/H350),"0")</f>
        <v>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480</v>
      </c>
      <c r="Y351" s="584">
        <f t="shared" si="58"/>
        <v>480</v>
      </c>
      <c r="Z351" s="36">
        <f>IFERROR(IF(Y351=0,"",ROUNDUP(Y351/H351,0)*0.02175),"")</f>
        <v>0.69599999999999995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495.36</v>
      </c>
      <c r="BN351" s="64">
        <f t="shared" si="60"/>
        <v>495.36</v>
      </c>
      <c r="BO351" s="64">
        <f t="shared" si="61"/>
        <v>0.66666666666666663</v>
      </c>
      <c r="BP351" s="64">
        <f t="shared" si="62"/>
        <v>0.66666666666666663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945</v>
      </c>
      <c r="Y353" s="584">
        <f t="shared" si="58"/>
        <v>945</v>
      </c>
      <c r="Z353" s="36">
        <f>IFERROR(IF(Y353=0,"",ROUNDUP(Y353/H353,0)*0.02175),"")</f>
        <v>1.37025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975.24</v>
      </c>
      <c r="BN353" s="64">
        <f t="shared" si="60"/>
        <v>975.24</v>
      </c>
      <c r="BO353" s="64">
        <f t="shared" si="61"/>
        <v>1.3125</v>
      </c>
      <c r="BP353" s="64">
        <f t="shared" si="62"/>
        <v>1.3125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143</v>
      </c>
      <c r="Y357" s="585">
        <f>IFERROR(Y350/H350,"0")+IFERROR(Y351/H351,"0")+IFERROR(Y352/H352,"0")+IFERROR(Y353/H353,"0")+IFERROR(Y354/H354,"0")+IFERROR(Y355/H355,"0")+IFERROR(Y356/H356,"0")</f>
        <v>143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3.1102499999999997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2145</v>
      </c>
      <c r="Y358" s="585">
        <f>IFERROR(SUM(Y350:Y356),"0")</f>
        <v>2145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600</v>
      </c>
      <c r="Y360" s="584">
        <f>IFERROR(IF(X360="",0,CEILING((X360/$H360),1)*$H360),"")</f>
        <v>600</v>
      </c>
      <c r="Z360" s="36">
        <f>IFERROR(IF(Y360=0,"",ROUNDUP(Y360/H360,0)*0.02175),"")</f>
        <v>0.86999999999999988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619.20000000000005</v>
      </c>
      <c r="BN360" s="64">
        <f>IFERROR(Y360*I360/H360,"0")</f>
        <v>619.20000000000005</v>
      </c>
      <c r="BO360" s="64">
        <f>IFERROR(1/J360*(X360/H360),"0")</f>
        <v>0.83333333333333326</v>
      </c>
      <c r="BP360" s="64">
        <f>IFERROR(1/J360*(Y360/H360),"0")</f>
        <v>0.83333333333333326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40</v>
      </c>
      <c r="Y362" s="585">
        <f>IFERROR(Y360/H360,"0")+IFERROR(Y361/H361,"0")</f>
        <v>40</v>
      </c>
      <c r="Z362" s="585">
        <f>IFERROR(IF(Z360="",0,Z360),"0")+IFERROR(IF(Z361="",0,Z361),"0")</f>
        <v>0.86999999999999988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600</v>
      </c>
      <c r="Y363" s="585">
        <f>IFERROR(SUM(Y360:Y361),"0")</f>
        <v>600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72</v>
      </c>
      <c r="Y370" s="584">
        <f>IFERROR(IF(X370="",0,CEILING((X370/$H370),1)*$H370),"")</f>
        <v>72</v>
      </c>
      <c r="Z370" s="36">
        <f>IFERROR(IF(Y370=0,"",ROUNDUP(Y370/H370,0)*0.01898),"")</f>
        <v>0.15184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76.152000000000001</v>
      </c>
      <c r="BN370" s="64">
        <f>IFERROR(Y370*I370/H370,"0")</f>
        <v>76.152000000000001</v>
      </c>
      <c r="BO370" s="64">
        <f>IFERROR(1/J370*(X370/H370),"0")</f>
        <v>0.125</v>
      </c>
      <c r="BP370" s="64">
        <f>IFERROR(1/J370*(Y370/H370),"0")</f>
        <v>0.125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8</v>
      </c>
      <c r="Y371" s="585">
        <f>IFERROR(Y370/H370,"0")</f>
        <v>8</v>
      </c>
      <c r="Z371" s="585">
        <f>IFERROR(IF(Z370="",0,Z370),"0")</f>
        <v>0.15184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72</v>
      </c>
      <c r="Y372" s="585">
        <f>IFERROR(SUM(Y370:Y370),"0")</f>
        <v>72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777.6</v>
      </c>
      <c r="Y376" s="584">
        <f>IFERROR(IF(X376="",0,CEILING((X376/$H376),1)*$H376),"")</f>
        <v>777.6</v>
      </c>
      <c r="Z376" s="36">
        <f>IFERROR(IF(Y376=0,"",ROUNDUP(Y376/H376,0)*0.01898),"")</f>
        <v>1.36656</v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808.91999999999985</v>
      </c>
      <c r="BN376" s="64">
        <f>IFERROR(Y376*I376/H376,"0")</f>
        <v>808.91999999999985</v>
      </c>
      <c r="BO376" s="64">
        <f>IFERROR(1/J376*(X376/H376),"0")</f>
        <v>1.125</v>
      </c>
      <c r="BP376" s="64">
        <f>IFERROR(1/J376*(Y376/H376),"0")</f>
        <v>1.125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72</v>
      </c>
      <c r="Y379" s="585">
        <f>IFERROR(Y375/H375,"0")+IFERROR(Y376/H376,"0")+IFERROR(Y377/H377,"0")+IFERROR(Y378/H378,"0")</f>
        <v>72</v>
      </c>
      <c r="Z379" s="585">
        <f>IFERROR(IF(Z375="",0,Z375),"0")+IFERROR(IF(Z376="",0,Z376),"0")+IFERROR(IF(Z377="",0,Z377),"0")+IFERROR(IF(Z378="",0,Z378),"0")</f>
        <v>1.36656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777.6</v>
      </c>
      <c r="Y380" s="585">
        <f>IFERROR(SUM(Y375:Y378),"0")</f>
        <v>777.6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360</v>
      </c>
      <c r="Y386" s="584">
        <f>IFERROR(IF(X386="",0,CEILING((X386/$H386),1)*$H386),"")</f>
        <v>360</v>
      </c>
      <c r="Z386" s="36">
        <f>IFERROR(IF(Y386=0,"",ROUNDUP(Y386/H386,0)*0.01898),"")</f>
        <v>0.75919999999999999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380.76</v>
      </c>
      <c r="BN386" s="64">
        <f>IFERROR(Y386*I386/H386,"0")</f>
        <v>380.76</v>
      </c>
      <c r="BO386" s="64">
        <f>IFERROR(1/J386*(X386/H386),"0")</f>
        <v>0.625</v>
      </c>
      <c r="BP386" s="64">
        <f>IFERROR(1/J386*(Y386/H386),"0")</f>
        <v>0.625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115.2</v>
      </c>
      <c r="Y387" s="584">
        <f>IFERROR(IF(X387="",0,CEILING((X387/$H387),1)*$H387),"")</f>
        <v>115.19999999999999</v>
      </c>
      <c r="Z387" s="36">
        <f>IFERROR(IF(Y387=0,"",ROUNDUP(Y387/H387,0)*0.00651),"")</f>
        <v>0.31247999999999998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127.87200000000001</v>
      </c>
      <c r="BN387" s="64">
        <f>IFERROR(Y387*I387/H387,"0")</f>
        <v>127.87199999999999</v>
      </c>
      <c r="BO387" s="64">
        <f>IFERROR(1/J387*(X387/H387),"0")</f>
        <v>0.26373626373626374</v>
      </c>
      <c r="BP387" s="64">
        <f>IFERROR(1/J387*(Y387/H387),"0")</f>
        <v>0.26373626373626374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88</v>
      </c>
      <c r="Y388" s="585">
        <f>IFERROR(Y386/H386,"0")+IFERROR(Y387/H387,"0")</f>
        <v>88</v>
      </c>
      <c r="Z388" s="585">
        <f>IFERROR(IF(Z386="",0,Z386),"0")+IFERROR(IF(Z387="",0,Z387),"0")</f>
        <v>1.07168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475.2</v>
      </c>
      <c r="Y389" s="585">
        <f>IFERROR(SUM(Y386:Y387),"0")</f>
        <v>475.2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1013.76</v>
      </c>
      <c r="Y442" s="584">
        <f t="shared" si="69"/>
        <v>1013.76</v>
      </c>
      <c r="Z442" s="36">
        <f t="shared" si="70"/>
        <v>2.2963200000000001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1082.8799999999999</v>
      </c>
      <c r="BN442" s="64">
        <f t="shared" si="72"/>
        <v>1082.8799999999999</v>
      </c>
      <c r="BO442" s="64">
        <f t="shared" si="73"/>
        <v>1.8461538461538463</v>
      </c>
      <c r="BP442" s="64">
        <f t="shared" si="74"/>
        <v>1.8461538461538463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1098.24</v>
      </c>
      <c r="Y445" s="584">
        <f t="shared" si="69"/>
        <v>1098.24</v>
      </c>
      <c r="Z445" s="36">
        <f t="shared" si="70"/>
        <v>2.4876800000000001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1173.1199999999999</v>
      </c>
      <c r="BN445" s="64">
        <f t="shared" si="72"/>
        <v>1173.1199999999999</v>
      </c>
      <c r="BO445" s="64">
        <f t="shared" si="73"/>
        <v>2</v>
      </c>
      <c r="BP445" s="64">
        <f t="shared" si="74"/>
        <v>2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400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400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4.7840000000000007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2112</v>
      </c>
      <c r="Y456" s="585">
        <f>IFERROR(SUM(Y440:Y454),"0")</f>
        <v>2112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211.2</v>
      </c>
      <c r="Y464" s="584">
        <f t="shared" ref="Y464:Y470" si="75">IFERROR(IF(X464="",0,CEILING((X464/$H464),1)*$H464),"")</f>
        <v>211.20000000000002</v>
      </c>
      <c r="Z464" s="36">
        <f>IFERROR(IF(Y464=0,"",ROUNDUP(Y464/H464,0)*0.01196),"")</f>
        <v>0.47839999999999999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225.59999999999997</v>
      </c>
      <c r="BN464" s="64">
        <f t="shared" ref="BN464:BN470" si="77">IFERROR(Y464*I464/H464,"0")</f>
        <v>225.60000000000002</v>
      </c>
      <c r="BO464" s="64">
        <f t="shared" ref="BO464:BO470" si="78">IFERROR(1/J464*(X464/H464),"0")</f>
        <v>0.38461538461538458</v>
      </c>
      <c r="BP464" s="64">
        <f t="shared" ref="BP464:BP470" si="79">IFERROR(1/J464*(Y464/H464),"0")</f>
        <v>0.38461538461538464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211.2</v>
      </c>
      <c r="Y465" s="584">
        <f t="shared" si="75"/>
        <v>211.20000000000002</v>
      </c>
      <c r="Z465" s="36">
        <f>IFERROR(IF(Y465=0,"",ROUNDUP(Y465/H465,0)*0.01196),"")</f>
        <v>0.47839999999999999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225.59999999999997</v>
      </c>
      <c r="BN465" s="64">
        <f t="shared" si="77"/>
        <v>225.60000000000002</v>
      </c>
      <c r="BO465" s="64">
        <f t="shared" si="78"/>
        <v>0.38461538461538458</v>
      </c>
      <c r="BP465" s="64">
        <f t="shared" si="79"/>
        <v>0.38461538461538464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126.72</v>
      </c>
      <c r="Y466" s="584">
        <f t="shared" si="75"/>
        <v>126.72</v>
      </c>
      <c r="Z466" s="36">
        <f>IFERROR(IF(Y466=0,"",ROUNDUP(Y466/H466,0)*0.01196),"")</f>
        <v>0.28704000000000002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135.35999999999999</v>
      </c>
      <c r="BN466" s="64">
        <f t="shared" si="77"/>
        <v>135.35999999999999</v>
      </c>
      <c r="BO466" s="64">
        <f t="shared" si="78"/>
        <v>0.23076923076923078</v>
      </c>
      <c r="BP466" s="64">
        <f t="shared" si="79"/>
        <v>0.23076923076923078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103.99999999999999</v>
      </c>
      <c r="Y471" s="585">
        <f>IFERROR(Y464/H464,"0")+IFERROR(Y465/H465,"0")+IFERROR(Y466/H466,"0")+IFERROR(Y467/H467,"0")+IFERROR(Y468/H468,"0")+IFERROR(Y469/H469,"0")+IFERROR(Y470/H470,"0")</f>
        <v>104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1.2438400000000001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549.12</v>
      </c>
      <c r="Y472" s="585">
        <f>IFERROR(SUM(Y464:Y470),"0")</f>
        <v>549.12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50.4</v>
      </c>
      <c r="Y496" s="584">
        <f>IFERROR(IF(X496="",0,CEILING((X496/$H496),1)*$H496),"")</f>
        <v>50.400000000000006</v>
      </c>
      <c r="Z496" s="36">
        <f>IFERROR(IF(Y496=0,"",ROUNDUP(Y496/H496,0)*0.00902),"")</f>
        <v>0.10824</v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53.639999999999993</v>
      </c>
      <c r="BN496" s="64">
        <f>IFERROR(Y496*I496/H496,"0")</f>
        <v>53.64</v>
      </c>
      <c r="BO496" s="64">
        <f>IFERROR(1/J496*(X496/H496),"0")</f>
        <v>9.0909090909090912E-2</v>
      </c>
      <c r="BP496" s="64">
        <f>IFERROR(1/J496*(Y496/H496),"0")</f>
        <v>9.0909090909090912E-2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50.4</v>
      </c>
      <c r="Y497" s="584">
        <f>IFERROR(IF(X497="",0,CEILING((X497/$H497),1)*$H497),"")</f>
        <v>50.400000000000006</v>
      </c>
      <c r="Z497" s="36">
        <f>IFERROR(IF(Y497=0,"",ROUNDUP(Y497/H497,0)*0.00902),"")</f>
        <v>0.10824</v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53.639999999999993</v>
      </c>
      <c r="BN497" s="64">
        <f>IFERROR(Y497*I497/H497,"0")</f>
        <v>53.64</v>
      </c>
      <c r="BO497" s="64">
        <f>IFERROR(1/J497*(X497/H497),"0")</f>
        <v>9.0909090909090912E-2</v>
      </c>
      <c r="BP497" s="64">
        <f>IFERROR(1/J497*(Y497/H497),"0")</f>
        <v>9.0909090909090912E-2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24</v>
      </c>
      <c r="Y498" s="585">
        <f>IFERROR(Y496/H496,"0")+IFERROR(Y497/H497,"0")</f>
        <v>24</v>
      </c>
      <c r="Z498" s="585">
        <f>IFERROR(IF(Z496="",0,Z496),"0")+IFERROR(IF(Z497="",0,Z497),"0")</f>
        <v>0.21648000000000001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100.8</v>
      </c>
      <c r="Y499" s="585">
        <f>IFERROR(SUM(Y496:Y497),"0")</f>
        <v>100.80000000000001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1" t="s">
        <v>785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7" t="s">
        <v>788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916" t="s">
        <v>791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3" t="s">
        <v>794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795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798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800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15237.720000000001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15237.720000000001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801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16041.708000000002</v>
      </c>
      <c r="Y519" s="585">
        <f>IFERROR(SUM(BN22:BN515),"0")</f>
        <v>16041.708000000002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802</v>
      </c>
      <c r="Q520" s="724"/>
      <c r="R520" s="724"/>
      <c r="S520" s="724"/>
      <c r="T520" s="724"/>
      <c r="U520" s="724"/>
      <c r="V520" s="725"/>
      <c r="W520" s="37" t="s">
        <v>803</v>
      </c>
      <c r="X520" s="38">
        <f>ROUNDUP(SUM(BO22:BO515),0)</f>
        <v>26</v>
      </c>
      <c r="Y520" s="38">
        <f>ROUNDUP(SUM(BP22:BP515),0)</f>
        <v>26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804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16691.708000000002</v>
      </c>
      <c r="Y521" s="585">
        <f>GrossWeightTotalR+PalletQtyTotalR*25</f>
        <v>16691.708000000002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805</v>
      </c>
      <c r="Q522" s="724"/>
      <c r="R522" s="724"/>
      <c r="S522" s="724"/>
      <c r="T522" s="724"/>
      <c r="U522" s="724"/>
      <c r="V522" s="725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2299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2299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806</v>
      </c>
      <c r="Q523" s="724"/>
      <c r="R523" s="724"/>
      <c r="S523" s="724"/>
      <c r="T523" s="724"/>
      <c r="U523" s="724"/>
      <c r="V523" s="725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30.026530000000005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1209.6000000000001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2155.2000000000003</v>
      </c>
      <c r="E528" s="46">
        <f>IFERROR(Y89*1,"0")+IFERROR(Y90*1,"0")+IFERROR(Y91*1,"0")+IFERROR(Y95*1,"0")+IFERROR(Y96*1,"0")+IFERROR(Y97*1,"0")+IFERROR(Y98*1,"0")+IFERROR(Y99*1,"0")+IFERROR(Y100*1,"0")</f>
        <v>410.4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1587.6000000000001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604.79999999999995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1276.8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576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585.6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2817</v>
      </c>
      <c r="U528" s="46">
        <f>IFERROR(Y375*1,"0")+IFERROR(Y376*1,"0")+IFERROR(Y377*1,"0")+IFERROR(Y378*1,"0")+IFERROR(Y382*1,"0")+IFERROR(Y386*1,"0")+IFERROR(Y387*1,"0")+IFERROR(Y391*1,"0")</f>
        <v>1252.8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2661.1199999999994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100.80000000000001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017,60"/>
        <filter val="1 036,80"/>
        <filter val="1 098,24"/>
        <filter val="1 209,60"/>
        <filter val="1 574,40"/>
        <filter val="100,80"/>
        <filter val="104,00"/>
        <filter val="112,00"/>
        <filter val="113,40"/>
        <filter val="115,20"/>
        <filter val="126,72"/>
        <filter val="134,40"/>
        <filter val="143,00"/>
        <filter val="144,00"/>
        <filter val="15 237,72"/>
        <filter val="151,20"/>
        <filter val="16 041,71"/>
        <filter val="16 691,71"/>
        <filter val="172,80"/>
        <filter val="189,00"/>
        <filter val="2 112,00"/>
        <filter val="2 145,00"/>
        <filter val="2 299,00"/>
        <filter val="201,60"/>
        <filter val="211,20"/>
        <filter val="216,00"/>
        <filter val="24,00"/>
        <filter val="240,00"/>
        <filter val="249,60"/>
        <filter val="252,00"/>
        <filter val="256,00"/>
        <filter val="259,20"/>
        <filter val="26"/>
        <filter val="288,00"/>
        <filter val="360,00"/>
        <filter val="40,00"/>
        <filter val="400,00"/>
        <filter val="410,40"/>
        <filter val="453,60"/>
        <filter val="475,20"/>
        <filter val="48,00"/>
        <filter val="480,00"/>
        <filter val="50,40"/>
        <filter val="518,40"/>
        <filter val="537,60"/>
        <filter val="549,12"/>
        <filter val="550,80"/>
        <filter val="556,80"/>
        <filter val="57,60"/>
        <filter val="576,00"/>
        <filter val="585,60"/>
        <filter val="600,00"/>
        <filter val="604,80"/>
        <filter val="62,40"/>
        <filter val="72,00"/>
        <filter val="720,00"/>
        <filter val="777,60"/>
        <filter val="8,00"/>
        <filter val="88,00"/>
        <filter val="92,00"/>
        <filter val="945,00"/>
        <filter val="96,00"/>
        <filter val="97,2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