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0D2A24-2739-42D8-9668-C82297E506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P503" i="1" s="1"/>
  <c r="BO502" i="1"/>
  <c r="BM502" i="1"/>
  <c r="Y502" i="1"/>
  <c r="BP502" i="1" s="1"/>
  <c r="BO501" i="1"/>
  <c r="BM501" i="1"/>
  <c r="Y501" i="1"/>
  <c r="Y504" i="1" s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P492" i="1" s="1"/>
  <c r="BO491" i="1"/>
  <c r="BM491" i="1"/>
  <c r="Y491" i="1"/>
  <c r="BP491" i="1" s="1"/>
  <c r="BO490" i="1"/>
  <c r="BM490" i="1"/>
  <c r="Y490" i="1"/>
  <c r="BP490" i="1" s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BP476" i="1" s="1"/>
  <c r="P476" i="1"/>
  <c r="BO475" i="1"/>
  <c r="BM475" i="1"/>
  <c r="Y475" i="1"/>
  <c r="BP475" i="1" s="1"/>
  <c r="P475" i="1"/>
  <c r="BO474" i="1"/>
  <c r="BM474" i="1"/>
  <c r="Y474" i="1"/>
  <c r="P474" i="1"/>
  <c r="X472" i="1"/>
  <c r="X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528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BP387" i="1" s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BP350" i="1" s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N313" i="1"/>
  <c r="BM313" i="1"/>
  <c r="Z313" i="1"/>
  <c r="Y313" i="1"/>
  <c r="BP313" i="1" s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40" i="1"/>
  <c r="X139" i="1"/>
  <c r="BO138" i="1"/>
  <c r="BM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O127" i="1"/>
  <c r="BM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528" i="1" l="1"/>
  <c r="X520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5" i="1"/>
  <c r="BN105" i="1"/>
  <c r="Z121" i="1"/>
  <c r="BN121" i="1"/>
  <c r="Z142" i="1"/>
  <c r="BN142" i="1"/>
  <c r="Z169" i="1"/>
  <c r="BN169" i="1"/>
  <c r="Z193" i="1"/>
  <c r="BN193" i="1"/>
  <c r="Z203" i="1"/>
  <c r="BN203" i="1"/>
  <c r="Z215" i="1"/>
  <c r="BN215" i="1"/>
  <c r="Z230" i="1"/>
  <c r="BN230" i="1"/>
  <c r="Z257" i="1"/>
  <c r="BN257" i="1"/>
  <c r="Z297" i="1"/>
  <c r="BN297" i="1"/>
  <c r="Z307" i="1"/>
  <c r="BN307" i="1"/>
  <c r="Z321" i="1"/>
  <c r="BN321" i="1"/>
  <c r="Z335" i="1"/>
  <c r="BN335" i="1"/>
  <c r="Z350" i="1"/>
  <c r="BN350" i="1"/>
  <c r="Z360" i="1"/>
  <c r="BN360" i="1"/>
  <c r="Z387" i="1"/>
  <c r="BN387" i="1"/>
  <c r="Z403" i="1"/>
  <c r="BN403" i="1"/>
  <c r="Z422" i="1"/>
  <c r="BN422" i="1"/>
  <c r="Z449" i="1"/>
  <c r="BN449" i="1"/>
  <c r="Z450" i="1"/>
  <c r="BN450" i="1"/>
  <c r="Z460" i="1"/>
  <c r="BN460" i="1"/>
  <c r="BP100" i="1"/>
  <c r="BN100" i="1"/>
  <c r="Z100" i="1"/>
  <c r="BP119" i="1"/>
  <c r="BN119" i="1"/>
  <c r="Z119" i="1"/>
  <c r="BP138" i="1"/>
  <c r="BN138" i="1"/>
  <c r="Z138" i="1"/>
  <c r="BP167" i="1"/>
  <c r="BN167" i="1"/>
  <c r="Z167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BP295" i="1"/>
  <c r="BN295" i="1"/>
  <c r="Z295" i="1"/>
  <c r="BP305" i="1"/>
  <c r="BN305" i="1"/>
  <c r="Z305" i="1"/>
  <c r="BP317" i="1"/>
  <c r="BN317" i="1"/>
  <c r="Z317" i="1"/>
  <c r="BP330" i="1"/>
  <c r="BN330" i="1"/>
  <c r="Z330" i="1"/>
  <c r="BP331" i="1"/>
  <c r="BN331" i="1"/>
  <c r="Z331" i="1"/>
  <c r="BP344" i="1"/>
  <c r="BN344" i="1"/>
  <c r="Z344" i="1"/>
  <c r="BP356" i="1"/>
  <c r="BN356" i="1"/>
  <c r="Z356" i="1"/>
  <c r="BP377" i="1"/>
  <c r="BN377" i="1"/>
  <c r="Z377" i="1"/>
  <c r="BP401" i="1"/>
  <c r="BN401" i="1"/>
  <c r="Z401" i="1"/>
  <c r="W528" i="1"/>
  <c r="BP416" i="1"/>
  <c r="BN416" i="1"/>
  <c r="Z416" i="1"/>
  <c r="BP442" i="1"/>
  <c r="BN442" i="1"/>
  <c r="Z442" i="1"/>
  <c r="BP447" i="1"/>
  <c r="BN447" i="1"/>
  <c r="Z447" i="1"/>
  <c r="Y462" i="1"/>
  <c r="BP458" i="1"/>
  <c r="BN458" i="1"/>
  <c r="Z458" i="1"/>
  <c r="Y461" i="1"/>
  <c r="X519" i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BP91" i="1"/>
  <c r="BN91" i="1"/>
  <c r="Y102" i="1"/>
  <c r="BP96" i="1"/>
  <c r="BN96" i="1"/>
  <c r="Z96" i="1"/>
  <c r="BP107" i="1"/>
  <c r="BN107" i="1"/>
  <c r="Z107" i="1"/>
  <c r="BP127" i="1"/>
  <c r="BN127" i="1"/>
  <c r="Z127" i="1"/>
  <c r="BP153" i="1"/>
  <c r="BN153" i="1"/>
  <c r="Z153" i="1"/>
  <c r="BP171" i="1"/>
  <c r="BN171" i="1"/>
  <c r="Z171" i="1"/>
  <c r="Y205" i="1"/>
  <c r="BP197" i="1"/>
  <c r="BN197" i="1"/>
  <c r="Z197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BP299" i="1"/>
  <c r="BN299" i="1"/>
  <c r="Z299" i="1"/>
  <c r="BP309" i="1"/>
  <c r="BN309" i="1"/>
  <c r="Z309" i="1"/>
  <c r="Y487" i="1"/>
  <c r="Y486" i="1"/>
  <c r="BP482" i="1"/>
  <c r="BN482" i="1"/>
  <c r="Z482" i="1"/>
  <c r="BP484" i="1"/>
  <c r="BN484" i="1"/>
  <c r="Z484" i="1"/>
  <c r="Y115" i="1"/>
  <c r="Y144" i="1"/>
  <c r="I528" i="1"/>
  <c r="Y173" i="1"/>
  <c r="Y311" i="1"/>
  <c r="BP323" i="1"/>
  <c r="BN323" i="1"/>
  <c r="Z323" i="1"/>
  <c r="BP337" i="1"/>
  <c r="BN337" i="1"/>
  <c r="Z337" i="1"/>
  <c r="BP352" i="1"/>
  <c r="BN352" i="1"/>
  <c r="Z352" i="1"/>
  <c r="BP366" i="1"/>
  <c r="BN366" i="1"/>
  <c r="Z366" i="1"/>
  <c r="Y393" i="1"/>
  <c r="Y392" i="1"/>
  <c r="BP391" i="1"/>
  <c r="BN391" i="1"/>
  <c r="Z391" i="1"/>
  <c r="Z392" i="1" s="1"/>
  <c r="Y408" i="1"/>
  <c r="BP397" i="1"/>
  <c r="BN397" i="1"/>
  <c r="Z397" i="1"/>
  <c r="BP405" i="1"/>
  <c r="BN405" i="1"/>
  <c r="Z405" i="1"/>
  <c r="BP424" i="1"/>
  <c r="BN424" i="1"/>
  <c r="Z424" i="1"/>
  <c r="BP443" i="1"/>
  <c r="BN443" i="1"/>
  <c r="Z443" i="1"/>
  <c r="BP452" i="1"/>
  <c r="BN452" i="1"/>
  <c r="Z452" i="1"/>
  <c r="Y477" i="1"/>
  <c r="BP474" i="1"/>
  <c r="BN474" i="1"/>
  <c r="Z474" i="1"/>
  <c r="BP483" i="1"/>
  <c r="BN483" i="1"/>
  <c r="Z483" i="1"/>
  <c r="BP485" i="1"/>
  <c r="BN485" i="1"/>
  <c r="Z485" i="1"/>
  <c r="Y357" i="1"/>
  <c r="Y362" i="1"/>
  <c r="Z528" i="1"/>
  <c r="Y471" i="1"/>
  <c r="Y493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79" i="1"/>
  <c r="BP188" i="1"/>
  <c r="BN188" i="1"/>
  <c r="Z188" i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BP328" i="1"/>
  <c r="BN328" i="1"/>
  <c r="Z328" i="1"/>
  <c r="Y332" i="1"/>
  <c r="BP336" i="1"/>
  <c r="BN336" i="1"/>
  <c r="Z336" i="1"/>
  <c r="Z338" i="1" s="1"/>
  <c r="Y33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Z97" i="1"/>
  <c r="BN97" i="1"/>
  <c r="Z99" i="1"/>
  <c r="BN99" i="1"/>
  <c r="F528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O528" i="1"/>
  <c r="Y276" i="1"/>
  <c r="BP273" i="1"/>
  <c r="BN273" i="1"/>
  <c r="Z273" i="1"/>
  <c r="BP296" i="1"/>
  <c r="BN296" i="1"/>
  <c r="Z296" i="1"/>
  <c r="Y300" i="1"/>
  <c r="BP304" i="1"/>
  <c r="BN304" i="1"/>
  <c r="Z304" i="1"/>
  <c r="BP308" i="1"/>
  <c r="BN308" i="1"/>
  <c r="Z308" i="1"/>
  <c r="Y319" i="1"/>
  <c r="BP316" i="1"/>
  <c r="BN316" i="1"/>
  <c r="Z316" i="1"/>
  <c r="Z318" i="1" s="1"/>
  <c r="Y325" i="1"/>
  <c r="Y324" i="1"/>
  <c r="Y333" i="1"/>
  <c r="BP327" i="1"/>
  <c r="BN327" i="1"/>
  <c r="Z327" i="1"/>
  <c r="BP329" i="1"/>
  <c r="BN329" i="1"/>
  <c r="Z329" i="1"/>
  <c r="J528" i="1"/>
  <c r="Y189" i="1"/>
  <c r="K528" i="1"/>
  <c r="Y234" i="1"/>
  <c r="Y339" i="1"/>
  <c r="Y345" i="1"/>
  <c r="Y363" i="1"/>
  <c r="Y367" i="1"/>
  <c r="Y380" i="1"/>
  <c r="Y384" i="1"/>
  <c r="Y388" i="1"/>
  <c r="Y413" i="1"/>
  <c r="BP410" i="1"/>
  <c r="BP423" i="1"/>
  <c r="BN423" i="1"/>
  <c r="Z423" i="1"/>
  <c r="BP444" i="1"/>
  <c r="BN444" i="1"/>
  <c r="Z444" i="1"/>
  <c r="BP448" i="1"/>
  <c r="BN448" i="1"/>
  <c r="Z448" i="1"/>
  <c r="BP453" i="1"/>
  <c r="BN453" i="1"/>
  <c r="Z453" i="1"/>
  <c r="S528" i="1"/>
  <c r="Z343" i="1"/>
  <c r="BN343" i="1"/>
  <c r="Y346" i="1"/>
  <c r="T528" i="1"/>
  <c r="Z351" i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U528" i="1"/>
  <c r="Z376" i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Y412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6" i="1"/>
  <c r="BN446" i="1"/>
  <c r="Z446" i="1"/>
  <c r="BP451" i="1"/>
  <c r="BN451" i="1"/>
  <c r="Z451" i="1"/>
  <c r="Y455" i="1"/>
  <c r="BP459" i="1"/>
  <c r="BN459" i="1"/>
  <c r="Z459" i="1"/>
  <c r="Z461" i="1" s="1"/>
  <c r="Y418" i="1"/>
  <c r="Y431" i="1"/>
  <c r="Y436" i="1"/>
  <c r="Y456" i="1"/>
  <c r="Z465" i="1"/>
  <c r="BN465" i="1"/>
  <c r="Z467" i="1"/>
  <c r="BN467" i="1"/>
  <c r="Z469" i="1"/>
  <c r="BN469" i="1"/>
  <c r="Y472" i="1"/>
  <c r="Z475" i="1"/>
  <c r="BN475" i="1"/>
  <c r="Y478" i="1"/>
  <c r="Y494" i="1"/>
  <c r="Y505" i="1"/>
  <c r="Y511" i="1"/>
  <c r="Y517" i="1"/>
  <c r="AA528" i="1"/>
  <c r="Z466" i="1"/>
  <c r="BN466" i="1"/>
  <c r="Z468" i="1"/>
  <c r="BN468" i="1"/>
  <c r="Z470" i="1"/>
  <c r="BN470" i="1"/>
  <c r="Z476" i="1"/>
  <c r="BN476" i="1"/>
  <c r="Z489" i="1"/>
  <c r="BN489" i="1"/>
  <c r="BP489" i="1"/>
  <c r="Z490" i="1"/>
  <c r="BN490" i="1"/>
  <c r="Z491" i="1"/>
  <c r="BN491" i="1"/>
  <c r="Z492" i="1"/>
  <c r="BN492" i="1"/>
  <c r="Z501" i="1"/>
  <c r="BN501" i="1"/>
  <c r="BP501" i="1"/>
  <c r="Z502" i="1"/>
  <c r="BN502" i="1"/>
  <c r="Z503" i="1"/>
  <c r="BN503" i="1"/>
  <c r="Z515" i="1"/>
  <c r="Z516" i="1" s="1"/>
  <c r="BN515" i="1"/>
  <c r="BP515" i="1"/>
  <c r="Y516" i="1"/>
  <c r="Z493" i="1" l="1"/>
  <c r="X521" i="1"/>
  <c r="Z477" i="1"/>
  <c r="Z407" i="1"/>
  <c r="Z379" i="1"/>
  <c r="Z80" i="1"/>
  <c r="Z58" i="1"/>
  <c r="Z471" i="1"/>
  <c r="Z455" i="1"/>
  <c r="Z425" i="1"/>
  <c r="Z357" i="1"/>
  <c r="Z345" i="1"/>
  <c r="Z332" i="1"/>
  <c r="Z310" i="1"/>
  <c r="Z276" i="1"/>
  <c r="Z205" i="1"/>
  <c r="Z173" i="1"/>
  <c r="Z123" i="1"/>
  <c r="Z109" i="1"/>
  <c r="Z101" i="1"/>
  <c r="Z65" i="1"/>
  <c r="Z324" i="1"/>
  <c r="Z189" i="1"/>
  <c r="Z486" i="1"/>
  <c r="Y520" i="1"/>
  <c r="Z252" i="1"/>
  <c r="Z504" i="1"/>
  <c r="Z261" i="1"/>
  <c r="Z179" i="1"/>
  <c r="Z155" i="1"/>
  <c r="Z115" i="1"/>
  <c r="Z32" i="1"/>
  <c r="Y522" i="1"/>
  <c r="Y519" i="1"/>
  <c r="Y521" i="1" s="1"/>
  <c r="Z300" i="1"/>
  <c r="Z217" i="1"/>
  <c r="Y518" i="1"/>
  <c r="Z523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<sst xmlns="http://schemas.openxmlformats.org/spreadsheetml/2006/main" count="2344" uniqueCount="848">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</sst>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847</v>
      </c>
      <c r="I5" s="838"/>
      <c r="J5" s="838"/>
      <c r="K5" s="838"/>
      <c r="L5" s="838"/>
      <c r="M5" s="667"/>
      <c r="N5" s="58"/>
      <c r="P5" s="24" t="s">
        <v>10</v>
      </c>
      <c r="Q5" s="900">
        <v>45829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827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6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0.41666666666666669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172.8</v>
      </c>
      <c r="Y41" s="584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179.76</v>
      </c>
      <c r="BN41" s="64">
        <f>IFERROR(Y41*I41/H41,"0")</f>
        <v>179.76</v>
      </c>
      <c r="BO41" s="64">
        <f>IFERROR(1/J41*(X41/H41),"0")</f>
        <v>0.25</v>
      </c>
      <c r="BP41" s="64">
        <f>IFERROR(1/J41*(Y41/H41),"0")</f>
        <v>0.25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16</v>
      </c>
      <c r="Y44" s="585">
        <f>IFERROR(Y41/H41,"0")+IFERROR(Y42/H42,"0")+IFERROR(Y43/H43,"0")</f>
        <v>16</v>
      </c>
      <c r="Z44" s="585">
        <f>IFERROR(IF(Z41="",0,Z41),"0")+IFERROR(IF(Z42="",0,Z42),"0")+IFERROR(IF(Z43="",0,Z43),"0")</f>
        <v>0.30368000000000001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172.8</v>
      </c>
      <c r="Y45" s="585">
        <f>IFERROR(SUM(Y41:Y43),"0")</f>
        <v>172.8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86.4</v>
      </c>
      <c r="Y53" s="584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8</v>
      </c>
      <c r="Y58" s="585">
        <f>IFERROR(Y52/H52,"0")+IFERROR(Y53/H53,"0")+IFERROR(Y54/H54,"0")+IFERROR(Y55/H55,"0")+IFERROR(Y56/H56,"0")+IFERROR(Y57/H57,"0")</f>
        <v>8</v>
      </c>
      <c r="Z58" s="585">
        <f>IFERROR(IF(Z52="",0,Z52),"0")+IFERROR(IF(Z53="",0,Z53),"0")+IFERROR(IF(Z54="",0,Z54),"0")+IFERROR(IF(Z55="",0,Z55),"0")+IFERROR(IF(Z56="",0,Z56),"0")+IFERROR(IF(Z57="",0,Z57),"0")</f>
        <v>0.15184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86.4</v>
      </c>
      <c r="Y59" s="585">
        <f>IFERROR(SUM(Y52:Y57),"0")</f>
        <v>86.4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86.4</v>
      </c>
      <c r="Y61" s="58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89.88</v>
      </c>
      <c r="BN61" s="64">
        <f>IFERROR(Y61*I61/H61,"0")</f>
        <v>89.88</v>
      </c>
      <c r="BO61" s="64">
        <f>IFERROR(1/J61*(X61/H61),"0")</f>
        <v>0.125</v>
      </c>
      <c r="BP61" s="64">
        <f>IFERROR(1/J61*(Y61/H61),"0")</f>
        <v>0.125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8</v>
      </c>
      <c r="Y65" s="585">
        <f>IFERROR(Y61/H61,"0")+IFERROR(Y62/H62,"0")+IFERROR(Y63/H63,"0")+IFERROR(Y64/H64,"0")</f>
        <v>8</v>
      </c>
      <c r="Z65" s="585">
        <f>IFERROR(IF(Z61="",0,Z61),"0")+IFERROR(IF(Z62="",0,Z62),"0")+IFERROR(IF(Z63="",0,Z63),"0")+IFERROR(IF(Z64="",0,Z64),"0")</f>
        <v>0.15184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86.4</v>
      </c>
      <c r="Y66" s="585">
        <f>IFERROR(SUM(Y61:Y64),"0")</f>
        <v>86.4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64.8</v>
      </c>
      <c r="Y95" s="584">
        <f t="shared" ref="Y95:Y100" si="16"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68.951999999999998</v>
      </c>
      <c r="BN95" s="64">
        <f t="shared" ref="BN95:BN100" si="18">IFERROR(Y95*I95/H95,"0")</f>
        <v>68.951999999999998</v>
      </c>
      <c r="BO95" s="64">
        <f t="shared" ref="BO95:BO100" si="19">IFERROR(1/J95*(X95/H95),"0")</f>
        <v>0.125</v>
      </c>
      <c r="BP95" s="64">
        <f t="shared" ref="BP95:BP100" si="20">IFERROR(1/J95*(Y95/H95),"0")</f>
        <v>0.125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8</v>
      </c>
      <c r="Y101" s="585">
        <f>IFERROR(Y95/H95,"0")+IFERROR(Y96/H96,"0")+IFERROR(Y97/H97,"0")+IFERROR(Y98/H98,"0")+IFERROR(Y99/H99,"0")+IFERROR(Y100/H100,"0")</f>
        <v>8</v>
      </c>
      <c r="Z101" s="585">
        <f>IFERROR(IF(Z95="",0,Z95),"0")+IFERROR(IF(Z96="",0,Z96),"0")+IFERROR(IF(Z97="",0,Z97),"0")+IFERROR(IF(Z98="",0,Z98),"0")+IFERROR(IF(Z99="",0,Z99),"0")+IFERROR(IF(Z100="",0,Z100),"0")</f>
        <v>0.15184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64.8</v>
      </c>
      <c r="Y102" s="585">
        <f>IFERROR(SUM(Y95:Y100),"0")</f>
        <v>64.8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86.4</v>
      </c>
      <c r="Y105" s="584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89.88</v>
      </c>
      <c r="BN105" s="64">
        <f>IFERROR(Y105*I105/H105,"0")</f>
        <v>89.88</v>
      </c>
      <c r="BO105" s="64">
        <f>IFERROR(1/J105*(X105/H105),"0")</f>
        <v>0.125</v>
      </c>
      <c r="BP105" s="64">
        <f>IFERROR(1/J105*(Y105/H105),"0")</f>
        <v>0.125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8</v>
      </c>
      <c r="Y109" s="585">
        <f>IFERROR(Y105/H105,"0")+IFERROR(Y106/H106,"0")+IFERROR(Y107/H107,"0")+IFERROR(Y108/H108,"0")</f>
        <v>8</v>
      </c>
      <c r="Z109" s="585">
        <f>IFERROR(IF(Z105="",0,Z105),"0")+IFERROR(IF(Z106="",0,Z106),"0")+IFERROR(IF(Z107="",0,Z107),"0")+IFERROR(IF(Z108="",0,Z108),"0")</f>
        <v>0.15184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86.4</v>
      </c>
      <c r="Y110" s="585">
        <f>IFERROR(SUM(Y105:Y108),"0")</f>
        <v>86.4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64.8</v>
      </c>
      <c r="Y119" s="584">
        <f>IFERROR(IF(X119="",0,CEILING((X119/$H119),1)*$H119),"")</f>
        <v>64.8</v>
      </c>
      <c r="Z119" s="36">
        <f>IFERROR(IF(Y119=0,"",ROUNDUP(Y119/H119,0)*0.01898),"")</f>
        <v>0.15184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68.903999999999996</v>
      </c>
      <c r="BN119" s="64">
        <f>IFERROR(Y119*I119/H119,"0")</f>
        <v>68.903999999999996</v>
      </c>
      <c r="BO119" s="64">
        <f>IFERROR(1/J119*(X119/H119),"0")</f>
        <v>0.125</v>
      </c>
      <c r="BP119" s="64">
        <f>IFERROR(1/J119*(Y119/H119),"0")</f>
        <v>0.125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8</v>
      </c>
      <c r="Y123" s="585">
        <f>IFERROR(Y118/H118,"0")+IFERROR(Y119/H119,"0")+IFERROR(Y120/H120,"0")+IFERROR(Y121/H121,"0")+IFERROR(Y122/H122,"0")</f>
        <v>8</v>
      </c>
      <c r="Z123" s="585">
        <f>IFERROR(IF(Z118="",0,Z118),"0")+IFERROR(IF(Z119="",0,Z119),"0")+IFERROR(IF(Z120="",0,Z120),"0")+IFERROR(IF(Z121="",0,Z121),"0")+IFERROR(IF(Z122="",0,Z122),"0")</f>
        <v>0.15184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64.8</v>
      </c>
      <c r="Y124" s="585">
        <f>IFERROR(SUM(Y118:Y122),"0")</f>
        <v>64.8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139.19999999999999</v>
      </c>
      <c r="Y210" s="584">
        <f t="shared" si="31"/>
        <v>139.19999999999999</v>
      </c>
      <c r="Z210" s="36">
        <f>IFERROR(IF(Y210=0,"",ROUNDUP(Y210/H210,0)*0.01898),"")</f>
        <v>0.30368000000000001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147.50399999999999</v>
      </c>
      <c r="BN210" s="64">
        <f t="shared" si="33"/>
        <v>147.50399999999999</v>
      </c>
      <c r="BO210" s="64">
        <f t="shared" si="34"/>
        <v>0.25</v>
      </c>
      <c r="BP210" s="64">
        <f t="shared" si="35"/>
        <v>0.25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16</v>
      </c>
      <c r="Y217" s="585">
        <f>IFERROR(Y208/H208,"0")+IFERROR(Y209/H209,"0")+IFERROR(Y210/H210,"0")+IFERROR(Y211/H211,"0")+IFERROR(Y212/H212,"0")+IFERROR(Y213/H213,"0")+IFERROR(Y214/H214,"0")+IFERROR(Y215/H215,"0")+IFERROR(Y216/H216,"0")</f>
        <v>16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0.30368000000000001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139.19999999999999</v>
      </c>
      <c r="Y218" s="585">
        <f>IFERROR(SUM(Y208:Y216),"0")</f>
        <v>139.19999999999999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33.6</v>
      </c>
      <c r="Y274" s="584">
        <f>IFERROR(IF(X274="",0,CEILING((X274/$H274),1)*$H274),"")</f>
        <v>33.6</v>
      </c>
      <c r="Z274" s="36">
        <f>IFERROR(IF(Y274=0,"",ROUNDUP(Y274/H274,0)*0.00651),"")</f>
        <v>9.1139999999999999E-2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37.128000000000007</v>
      </c>
      <c r="BN274" s="64">
        <f>IFERROR(Y274*I274/H274,"0")</f>
        <v>37.128000000000007</v>
      </c>
      <c r="BO274" s="64">
        <f>IFERROR(1/J274*(X274/H274),"0")</f>
        <v>7.6923076923076941E-2</v>
      </c>
      <c r="BP274" s="64">
        <f>IFERROR(1/J274*(Y274/H274),"0")</f>
        <v>7.6923076923076941E-2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33.6</v>
      </c>
      <c r="Y275" s="584">
        <f>IFERROR(IF(X275="",0,CEILING((X275/$H275),1)*$H275),"")</f>
        <v>33.6</v>
      </c>
      <c r="Z275" s="36">
        <f>IFERROR(IF(Y275=0,"",ROUNDUP(Y275/H275,0)*0.00651),"")</f>
        <v>9.1139999999999999E-2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36.120000000000005</v>
      </c>
      <c r="BN275" s="64">
        <f>IFERROR(Y275*I275/H275,"0")</f>
        <v>36.120000000000005</v>
      </c>
      <c r="BO275" s="64">
        <f>IFERROR(1/J275*(X275/H275),"0")</f>
        <v>7.6923076923076941E-2</v>
      </c>
      <c r="BP275" s="64">
        <f>IFERROR(1/J275*(Y275/H275),"0")</f>
        <v>7.6923076923076941E-2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28.000000000000004</v>
      </c>
      <c r="Y276" s="585">
        <f>IFERROR(Y273/H273,"0")+IFERROR(Y274/H274,"0")+IFERROR(Y275/H275,"0")</f>
        <v>28.000000000000004</v>
      </c>
      <c r="Z276" s="585">
        <f>IFERROR(IF(Z273="",0,Z273),"0")+IFERROR(IF(Z274="",0,Z274),"0")+IFERROR(IF(Z275="",0,Z275),"0")</f>
        <v>0.18228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67.2</v>
      </c>
      <c r="Y277" s="585">
        <f>IFERROR(SUM(Y273:Y275),"0")</f>
        <v>67.2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62.4</v>
      </c>
      <c r="Y322" s="584">
        <f>IFERROR(IF(X322="",0,CEILING((X322/$H322),1)*$H322),"")</f>
        <v>62.4</v>
      </c>
      <c r="Z322" s="36">
        <f>IFERROR(IF(Y322=0,"",ROUNDUP(Y322/H322,0)*0.01898),"")</f>
        <v>0.15184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66.552000000000007</v>
      </c>
      <c r="BN322" s="64">
        <f>IFERROR(Y322*I322/H322,"0")</f>
        <v>66.552000000000007</v>
      </c>
      <c r="BO322" s="64">
        <f>IFERROR(1/J322*(X322/H322),"0")</f>
        <v>0.125</v>
      </c>
      <c r="BP322" s="64">
        <f>IFERROR(1/J322*(Y322/H322),"0")</f>
        <v>0.125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8</v>
      </c>
      <c r="Y324" s="585">
        <f>IFERROR(Y321/H321,"0")+IFERROR(Y322/H322,"0")+IFERROR(Y323/H323,"0")</f>
        <v>8</v>
      </c>
      <c r="Z324" s="585">
        <f>IFERROR(IF(Z321="",0,Z321),"0")+IFERROR(IF(Z322="",0,Z322),"0")+IFERROR(IF(Z323="",0,Z323),"0")</f>
        <v>0.15184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62.4</v>
      </c>
      <c r="Y325" s="585">
        <f>IFERROR(SUM(Y321:Y323),"0")</f>
        <v>62.4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64.8</v>
      </c>
      <c r="Y342" s="584">
        <f>IFERROR(IF(X342="",0,CEILING((X342/$H342),1)*$H342),"")</f>
        <v>64.8</v>
      </c>
      <c r="Z342" s="36">
        <f>IFERROR(IF(Y342=0,"",ROUNDUP(Y342/H342,0)*0.01898),"")</f>
        <v>0.15184</v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68.951999999999998</v>
      </c>
      <c r="BN342" s="64">
        <f>IFERROR(Y342*I342/H342,"0")</f>
        <v>68.951999999999998</v>
      </c>
      <c r="BO342" s="64">
        <f>IFERROR(1/J342*(X342/H342),"0")</f>
        <v>0.125</v>
      </c>
      <c r="BP342" s="64">
        <f>IFERROR(1/J342*(Y342/H342),"0")</f>
        <v>0.125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8</v>
      </c>
      <c r="Y345" s="585">
        <f>IFERROR(Y342/H342,"0")+IFERROR(Y343/H343,"0")+IFERROR(Y344/H344,"0")</f>
        <v>8</v>
      </c>
      <c r="Z345" s="585">
        <f>IFERROR(IF(Z342="",0,Z342),"0")+IFERROR(IF(Z343="",0,Z343),"0")+IFERROR(IF(Z344="",0,Z344),"0")</f>
        <v>0.15184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64.8</v>
      </c>
      <c r="Y346" s="585">
        <f>IFERROR(SUM(Y342:Y344),"0")</f>
        <v>64.8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120</v>
      </c>
      <c r="Y350" s="584">
        <f t="shared" ref="Y350:Y356" si="58">IFERROR(IF(X350="",0,CEILING((X350/$H350),1)*$H350),"")</f>
        <v>120</v>
      </c>
      <c r="Z350" s="36">
        <f>IFERROR(IF(Y350=0,"",ROUNDUP(Y350/H350,0)*0.02175),"")</f>
        <v>0.17399999999999999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123.84</v>
      </c>
      <c r="BN350" s="64">
        <f t="shared" ref="BN350:BN356" si="60">IFERROR(Y350*I350/H350,"0")</f>
        <v>123.84</v>
      </c>
      <c r="BO350" s="64">
        <f t="shared" ref="BO350:BO356" si="61">IFERROR(1/J350*(X350/H350),"0")</f>
        <v>0.16666666666666666</v>
      </c>
      <c r="BP350" s="64">
        <f t="shared" ref="BP350:BP356" si="62">IFERROR(1/J350*(Y350/H350),"0")</f>
        <v>0.16666666666666666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558</v>
      </c>
      <c r="B352" s="54" t="s">
        <v>559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120</v>
      </c>
      <c r="Y353" s="584">
        <f t="shared" si="58"/>
        <v>120</v>
      </c>
      <c r="Z353" s="36">
        <f>IFERROR(IF(Y353=0,"",ROUNDUP(Y353/H353,0)*0.02175),"")</f>
        <v>0.17399999999999999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123.84</v>
      </c>
      <c r="BN353" s="64">
        <f t="shared" si="60"/>
        <v>123.84</v>
      </c>
      <c r="BO353" s="64">
        <f t="shared" si="61"/>
        <v>0.16666666666666666</v>
      </c>
      <c r="BP353" s="64">
        <f t="shared" si="62"/>
        <v>0.16666666666666666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16</v>
      </c>
      <c r="Y357" s="585">
        <f>IFERROR(Y350/H350,"0")+IFERROR(Y351/H351,"0")+IFERROR(Y352/H352,"0")+IFERROR(Y353/H353,"0")+IFERROR(Y354/H354,"0")+IFERROR(Y355/H355,"0")+IFERROR(Y356/H356,"0")</f>
        <v>16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0.34799999999999998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240</v>
      </c>
      <c r="Y358" s="585">
        <f>IFERROR(SUM(Y350:Y356),"0")</f>
        <v>240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120</v>
      </c>
      <c r="Y360" s="584">
        <f>IFERROR(IF(X360="",0,CEILING((X360/$H360),1)*$H360),"")</f>
        <v>120</v>
      </c>
      <c r="Z360" s="36">
        <f>IFERROR(IF(Y360=0,"",ROUNDUP(Y360/H360,0)*0.02175),"")</f>
        <v>0.17399999999999999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123.84</v>
      </c>
      <c r="BN360" s="64">
        <f>IFERROR(Y360*I360/H360,"0")</f>
        <v>123.84</v>
      </c>
      <c r="BO360" s="64">
        <f>IFERROR(1/J360*(X360/H360),"0")</f>
        <v>0.16666666666666666</v>
      </c>
      <c r="BP360" s="64">
        <f>IFERROR(1/J360*(Y360/H360),"0")</f>
        <v>0.16666666666666666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8</v>
      </c>
      <c r="Y362" s="585">
        <f>IFERROR(Y360/H360,"0")+IFERROR(Y361/H361,"0")</f>
        <v>8</v>
      </c>
      <c r="Z362" s="585">
        <f>IFERROR(IF(Z360="",0,Z360),"0")+IFERROR(IF(Z361="",0,Z361),"0")</f>
        <v>0.17399999999999999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120</v>
      </c>
      <c r="Y363" s="585">
        <f>IFERROR(SUM(Y360:Y361),"0")</f>
        <v>120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72</v>
      </c>
      <c r="Y370" s="584">
        <f>IFERROR(IF(X370="",0,CEILING((X370/$H370),1)*$H370),"")</f>
        <v>72</v>
      </c>
      <c r="Z370" s="36">
        <f>IFERROR(IF(Y370=0,"",ROUNDUP(Y370/H370,0)*0.01898),"")</f>
        <v>0.15184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76.152000000000001</v>
      </c>
      <c r="BN370" s="64">
        <f>IFERROR(Y370*I370/H370,"0")</f>
        <v>76.152000000000001</v>
      </c>
      <c r="BO370" s="64">
        <f>IFERROR(1/J370*(X370/H370),"0")</f>
        <v>0.125</v>
      </c>
      <c r="BP370" s="64">
        <f>IFERROR(1/J370*(Y370/H370),"0")</f>
        <v>0.125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8</v>
      </c>
      <c r="Y371" s="585">
        <f>IFERROR(Y370/H370,"0")</f>
        <v>8</v>
      </c>
      <c r="Z371" s="585">
        <f>IFERROR(IF(Z370="",0,Z370),"0")</f>
        <v>0.15184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72</v>
      </c>
      <c r="Y372" s="585">
        <f>IFERROR(SUM(Y370:Y370),"0")</f>
        <v>72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259.2</v>
      </c>
      <c r="Y376" s="584">
        <f>IFERROR(IF(X376="",0,CEILING((X376/$H376),1)*$H376),"")</f>
        <v>259.20000000000005</v>
      </c>
      <c r="Z376" s="36">
        <f>IFERROR(IF(Y376=0,"",ROUNDUP(Y376/H376,0)*0.01898),"")</f>
        <v>0.45552000000000004</v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269.63999999999993</v>
      </c>
      <c r="BN376" s="64">
        <f>IFERROR(Y376*I376/H376,"0")</f>
        <v>269.64000000000004</v>
      </c>
      <c r="BO376" s="64">
        <f>IFERROR(1/J376*(X376/H376),"0")</f>
        <v>0.37499999999999994</v>
      </c>
      <c r="BP376" s="64">
        <f>IFERROR(1/J376*(Y376/H376),"0")</f>
        <v>0.37500000000000006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23.999999999999996</v>
      </c>
      <c r="Y379" s="585">
        <f>IFERROR(Y375/H375,"0")+IFERROR(Y376/H376,"0")+IFERROR(Y377/H377,"0")+IFERROR(Y378/H378,"0")</f>
        <v>24.000000000000004</v>
      </c>
      <c r="Z379" s="585">
        <f>IFERROR(IF(Z375="",0,Z375),"0")+IFERROR(IF(Z376="",0,Z376),"0")+IFERROR(IF(Z377="",0,Z377),"0")+IFERROR(IF(Z378="",0,Z378),"0")</f>
        <v>0.45552000000000004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259.2</v>
      </c>
      <c r="Y380" s="585">
        <f>IFERROR(SUM(Y375:Y378),"0")</f>
        <v>259.20000000000005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144</v>
      </c>
      <c r="Y386" s="584">
        <f>IFERROR(IF(X386="",0,CEILING((X386/$H386),1)*$H386),"")</f>
        <v>144</v>
      </c>
      <c r="Z386" s="36">
        <f>IFERROR(IF(Y386=0,"",ROUNDUP(Y386/H386,0)*0.01898),"")</f>
        <v>0.30368000000000001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152.304</v>
      </c>
      <c r="BN386" s="64">
        <f>IFERROR(Y386*I386/H386,"0")</f>
        <v>152.304</v>
      </c>
      <c r="BO386" s="64">
        <f>IFERROR(1/J386*(X386/H386),"0")</f>
        <v>0.25</v>
      </c>
      <c r="BP386" s="64">
        <f>IFERROR(1/J386*(Y386/H386),"0")</f>
        <v>0.25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33.6</v>
      </c>
      <c r="Y387" s="584">
        <f>IFERROR(IF(X387="",0,CEILING((X387/$H387),1)*$H387),"")</f>
        <v>33.6</v>
      </c>
      <c r="Z387" s="36">
        <f>IFERROR(IF(Y387=0,"",ROUNDUP(Y387/H387,0)*0.00651),"")</f>
        <v>9.1139999999999999E-2</v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37.296000000000006</v>
      </c>
      <c r="BN387" s="64">
        <f>IFERROR(Y387*I387/H387,"0")</f>
        <v>37.296000000000006</v>
      </c>
      <c r="BO387" s="64">
        <f>IFERROR(1/J387*(X387/H387),"0")</f>
        <v>7.6923076923076941E-2</v>
      </c>
      <c r="BP387" s="64">
        <f>IFERROR(1/J387*(Y387/H387),"0")</f>
        <v>7.6923076923076941E-2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30</v>
      </c>
      <c r="Y388" s="585">
        <f>IFERROR(Y386/H386,"0")+IFERROR(Y387/H387,"0")</f>
        <v>30</v>
      </c>
      <c r="Z388" s="585">
        <f>IFERROR(IF(Z386="",0,Z386),"0")+IFERROR(IF(Z387="",0,Z387),"0")</f>
        <v>0.39482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177.6</v>
      </c>
      <c r="Y389" s="585">
        <f>IFERROR(SUM(Y386:Y387),"0")</f>
        <v>177.6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126.72</v>
      </c>
      <c r="Y442" s="584">
        <f t="shared" si="69"/>
        <v>126.72</v>
      </c>
      <c r="Z442" s="36">
        <f t="shared" si="70"/>
        <v>0.28704000000000002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135.35999999999999</v>
      </c>
      <c r="BN442" s="64">
        <f t="shared" si="72"/>
        <v>135.35999999999999</v>
      </c>
      <c r="BO442" s="64">
        <f t="shared" si="73"/>
        <v>0.23076923076923078</v>
      </c>
      <c r="BP442" s="64">
        <f t="shared" si="74"/>
        <v>0.23076923076923078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168.96</v>
      </c>
      <c r="Y445" s="584">
        <f t="shared" si="69"/>
        <v>168.96</v>
      </c>
      <c r="Z445" s="36">
        <f t="shared" si="70"/>
        <v>0.38272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180.48</v>
      </c>
      <c r="BN445" s="64">
        <f t="shared" si="72"/>
        <v>180.48</v>
      </c>
      <c r="BO445" s="64">
        <f t="shared" si="73"/>
        <v>0.30769230769230771</v>
      </c>
      <c r="BP445" s="64">
        <f t="shared" si="74"/>
        <v>0.30769230769230771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56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0.66976000000000002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295.68</v>
      </c>
      <c r="Y456" s="585">
        <f>IFERROR(SUM(Y440:Y454),"0")</f>
        <v>295.68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42.24</v>
      </c>
      <c r="Y464" s="584">
        <f t="shared" ref="Y464:Y470" si="75">IFERROR(IF(X464="",0,CEILING((X464/$H464),1)*$H464),"")</f>
        <v>42.24</v>
      </c>
      <c r="Z464" s="36">
        <f>IFERROR(IF(Y464=0,"",ROUNDUP(Y464/H464,0)*0.01196),"")</f>
        <v>9.5680000000000001E-2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45.12</v>
      </c>
      <c r="BN464" s="64">
        <f t="shared" ref="BN464:BN470" si="77">IFERROR(Y464*I464/H464,"0")</f>
        <v>45.12</v>
      </c>
      <c r="BO464" s="64">
        <f t="shared" ref="BO464:BO470" si="78">IFERROR(1/J464*(X464/H464),"0")</f>
        <v>7.6923076923076927E-2</v>
      </c>
      <c r="BP464" s="64">
        <f t="shared" ref="BP464:BP470" si="79">IFERROR(1/J464*(Y464/H464),"0")</f>
        <v>7.6923076923076927E-2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84.48</v>
      </c>
      <c r="Y465" s="584">
        <f t="shared" si="75"/>
        <v>84.48</v>
      </c>
      <c r="Z465" s="36">
        <f>IFERROR(IF(Y465=0,"",ROUNDUP(Y465/H465,0)*0.01196),"")</f>
        <v>0.19136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90.24</v>
      </c>
      <c r="BN465" s="64">
        <f t="shared" si="77"/>
        <v>90.24</v>
      </c>
      <c r="BO465" s="64">
        <f t="shared" si="78"/>
        <v>0.15384615384615385</v>
      </c>
      <c r="BP465" s="64">
        <f t="shared" si="79"/>
        <v>0.15384615384615385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42.24</v>
      </c>
      <c r="Y466" s="584">
        <f t="shared" si="75"/>
        <v>42.24</v>
      </c>
      <c r="Z466" s="36">
        <f>IFERROR(IF(Y466=0,"",ROUNDUP(Y466/H466,0)*0.01196),"")</f>
        <v>9.5680000000000001E-2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45.12</v>
      </c>
      <c r="BN466" s="64">
        <f t="shared" si="77"/>
        <v>45.12</v>
      </c>
      <c r="BO466" s="64">
        <f t="shared" si="78"/>
        <v>7.6923076923076927E-2</v>
      </c>
      <c r="BP466" s="64">
        <f t="shared" si="79"/>
        <v>7.6923076923076927E-2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32</v>
      </c>
      <c r="Y471" s="585">
        <f>IFERROR(Y464/H464,"0")+IFERROR(Y465/H465,"0")+IFERROR(Y466/H466,"0")+IFERROR(Y467/H467,"0")+IFERROR(Y468/H468,"0")+IFERROR(Y469/H469,"0")+IFERROR(Y470/H470,"0")</f>
        <v>32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0.38272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168.96</v>
      </c>
      <c r="Y472" s="585">
        <f>IFERROR(SUM(Y464:Y470),"0")</f>
        <v>168.96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1" t="s">
        <v>785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7" t="s">
        <v>788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916" t="s">
        <v>791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3" t="s">
        <v>794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795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798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800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2228.64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2228.64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801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2346.7439999999992</v>
      </c>
      <c r="Y519" s="585">
        <f>IFERROR(SUM(BN22:BN515),"0")</f>
        <v>2346.7439999999997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802</v>
      </c>
      <c r="Q520" s="724"/>
      <c r="R520" s="724"/>
      <c r="S520" s="724"/>
      <c r="T520" s="724"/>
      <c r="U520" s="724"/>
      <c r="V520" s="725"/>
      <c r="W520" s="37" t="s">
        <v>803</v>
      </c>
      <c r="X520" s="38">
        <f>ROUNDUP(SUM(BO22:BO515),0)</f>
        <v>4</v>
      </c>
      <c r="Y520" s="38">
        <f>ROUNDUP(SUM(BP22:BP515),0)</f>
        <v>4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804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2446.7439999999992</v>
      </c>
      <c r="Y521" s="585">
        <f>GrossWeightTotalR+PalletQtyTotalR*25</f>
        <v>2446.7439999999997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805</v>
      </c>
      <c r="Q522" s="724"/>
      <c r="R522" s="724"/>
      <c r="S522" s="724"/>
      <c r="T522" s="724"/>
      <c r="U522" s="724"/>
      <c r="V522" s="725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290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290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806</v>
      </c>
      <c r="Q523" s="724"/>
      <c r="R523" s="724"/>
      <c r="S523" s="724"/>
      <c r="T523" s="724"/>
      <c r="U523" s="724"/>
      <c r="V523" s="725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4.4291799999999997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172.8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172.8</v>
      </c>
      <c r="E528" s="46">
        <f>IFERROR(Y89*1,"0")+IFERROR(Y90*1,"0")+IFERROR(Y91*1,"0")+IFERROR(Y95*1,"0")+IFERROR(Y96*1,"0")+IFERROR(Y97*1,"0")+IFERROR(Y98*1,"0")+IFERROR(Y99*1,"0")+IFERROR(Y100*1,"0")</f>
        <v>64.8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151.19999999999999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139.19999999999999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67.2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62.4</v>
      </c>
      <c r="S528" s="46">
        <f>IFERROR(Y342*1,"0")+IFERROR(Y343*1,"0")+IFERROR(Y344*1,"0")</f>
        <v>64.8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432</v>
      </c>
      <c r="U528" s="46">
        <f>IFERROR(Y375*1,"0")+IFERROR(Y376*1,"0")+IFERROR(Y377*1,"0")+IFERROR(Y378*1,"0")+IFERROR(Y382*1,"0")+IFERROR(Y386*1,"0")+IFERROR(Y387*1,"0")+IFERROR(Y391*1,"0")</f>
        <v>436.80000000000007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464.64000000000004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0,00"/>
        <filter val="126,72"/>
        <filter val="139,20"/>
        <filter val="144,00"/>
        <filter val="16,00"/>
        <filter val="168,96"/>
        <filter val="172,80"/>
        <filter val="177,60"/>
        <filter val="2 228,64"/>
        <filter val="2 346,74"/>
        <filter val="2 446,74"/>
        <filter val="24,00"/>
        <filter val="240,00"/>
        <filter val="259,20"/>
        <filter val="28,00"/>
        <filter val="290,00"/>
        <filter val="295,68"/>
        <filter val="30,00"/>
        <filter val="32,00"/>
        <filter val="33,60"/>
        <filter val="4"/>
        <filter val="42,24"/>
        <filter val="56,00"/>
        <filter val="62,40"/>
        <filter val="64,80"/>
        <filter val="67,20"/>
        <filter val="72,00"/>
        <filter val="8,00"/>
        <filter val="84,48"/>
        <filter val="86,4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2025-06-19T10:29:46Z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