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13BD5D-3B50-4732-B43A-716F5BC55C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6" i="1" l="1"/>
  <c r="BN26" i="1"/>
  <c r="Z26" i="1"/>
  <c r="BP63" i="1"/>
  <c r="BN63" i="1"/>
  <c r="Z63" i="1"/>
  <c r="BP99" i="1"/>
  <c r="BN99" i="1"/>
  <c r="Z99" i="1"/>
  <c r="BP122" i="1"/>
  <c r="BN122" i="1"/>
  <c r="Z122" i="1"/>
  <c r="BP166" i="1"/>
  <c r="BN166" i="1"/>
  <c r="Z166" i="1"/>
  <c r="BP197" i="1"/>
  <c r="BN197" i="1"/>
  <c r="Z197" i="1"/>
  <c r="BP221" i="1"/>
  <c r="BN221" i="1"/>
  <c r="Z221" i="1"/>
  <c r="BP259" i="1"/>
  <c r="BN259" i="1"/>
  <c r="Z259" i="1"/>
  <c r="BP307" i="1"/>
  <c r="BN307" i="1"/>
  <c r="Z307" i="1"/>
  <c r="BP343" i="1"/>
  <c r="BN343" i="1"/>
  <c r="Z343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22" i="1"/>
  <c r="Z23" i="1" s="1"/>
  <c r="BN22" i="1"/>
  <c r="BP22" i="1"/>
  <c r="BP53" i="1"/>
  <c r="BN53" i="1"/>
  <c r="Z53" i="1"/>
  <c r="BP79" i="1"/>
  <c r="BN79" i="1"/>
  <c r="Z79" i="1"/>
  <c r="BP114" i="1"/>
  <c r="BN114" i="1"/>
  <c r="Z114" i="1"/>
  <c r="BP143" i="1"/>
  <c r="BN143" i="1"/>
  <c r="Z143" i="1"/>
  <c r="BP176" i="1"/>
  <c r="BN176" i="1"/>
  <c r="Z176" i="1"/>
  <c r="BP209" i="1"/>
  <c r="BN209" i="1"/>
  <c r="Z209" i="1"/>
  <c r="BP232" i="1"/>
  <c r="BN232" i="1"/>
  <c r="Z232" i="1"/>
  <c r="BP297" i="1"/>
  <c r="BN297" i="1"/>
  <c r="Z297" i="1"/>
  <c r="BP317" i="1"/>
  <c r="BN317" i="1"/>
  <c r="Z317" i="1"/>
  <c r="BP361" i="1"/>
  <c r="BN361" i="1"/>
  <c r="Z361" i="1"/>
  <c r="BP404" i="1"/>
  <c r="BN404" i="1"/>
  <c r="Z404" i="1"/>
  <c r="BP448" i="1"/>
  <c r="BN448" i="1"/>
  <c r="Z448" i="1"/>
  <c r="BP467" i="1"/>
  <c r="BN467" i="1"/>
  <c r="Z467" i="1"/>
  <c r="Y124" i="1"/>
  <c r="Y179" i="1"/>
  <c r="T528" i="1"/>
  <c r="Y139" i="1"/>
  <c r="BP137" i="1"/>
  <c r="BN137" i="1"/>
  <c r="Z137" i="1"/>
  <c r="Y161" i="1"/>
  <c r="BP160" i="1"/>
  <c r="BN160" i="1"/>
  <c r="Z160" i="1"/>
  <c r="Z161" i="1" s="1"/>
  <c r="Y174" i="1"/>
  <c r="BP164" i="1"/>
  <c r="BN164" i="1"/>
  <c r="Z164" i="1"/>
  <c r="BP172" i="1"/>
  <c r="BN172" i="1"/>
  <c r="Z172" i="1"/>
  <c r="BP193" i="1"/>
  <c r="BN193" i="1"/>
  <c r="Z193" i="1"/>
  <c r="BP203" i="1"/>
  <c r="BN203" i="1"/>
  <c r="Z203" i="1"/>
  <c r="BP215" i="1"/>
  <c r="BN215" i="1"/>
  <c r="Z215" i="1"/>
  <c r="BP230" i="1"/>
  <c r="BN230" i="1"/>
  <c r="Z230" i="1"/>
  <c r="BP241" i="1"/>
  <c r="BN241" i="1"/>
  <c r="Z241" i="1"/>
  <c r="BP257" i="1"/>
  <c r="BN257" i="1"/>
  <c r="Z257" i="1"/>
  <c r="BP274" i="1"/>
  <c r="BN274" i="1"/>
  <c r="Z274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Z97" i="1"/>
  <c r="BN97" i="1"/>
  <c r="Z106" i="1"/>
  <c r="BN106" i="1"/>
  <c r="Z112" i="1"/>
  <c r="Z115" i="1" s="1"/>
  <c r="BN112" i="1"/>
  <c r="BP112" i="1"/>
  <c r="Y115" i="1"/>
  <c r="Z118" i="1"/>
  <c r="BN118" i="1"/>
  <c r="BP118" i="1"/>
  <c r="Y123" i="1"/>
  <c r="BP120" i="1"/>
  <c r="BN120" i="1"/>
  <c r="Y128" i="1"/>
  <c r="BP126" i="1"/>
  <c r="BN126" i="1"/>
  <c r="Z126" i="1"/>
  <c r="Y149" i="1"/>
  <c r="BP148" i="1"/>
  <c r="BN148" i="1"/>
  <c r="Z148" i="1"/>
  <c r="Z149" i="1" s="1"/>
  <c r="Y156" i="1"/>
  <c r="BP152" i="1"/>
  <c r="BN152" i="1"/>
  <c r="Z152" i="1"/>
  <c r="BP168" i="1"/>
  <c r="BN168" i="1"/>
  <c r="Z168" i="1"/>
  <c r="BP178" i="1"/>
  <c r="BN178" i="1"/>
  <c r="Z178" i="1"/>
  <c r="Y206" i="1"/>
  <c r="BP199" i="1"/>
  <c r="BN199" i="1"/>
  <c r="Z199" i="1"/>
  <c r="BP211" i="1"/>
  <c r="BN211" i="1"/>
  <c r="Z211" i="1"/>
  <c r="BP226" i="1"/>
  <c r="BN226" i="1"/>
  <c r="Z226" i="1"/>
  <c r="Y238" i="1"/>
  <c r="BP236" i="1"/>
  <c r="BN236" i="1"/>
  <c r="Z236" i="1"/>
  <c r="BP248" i="1"/>
  <c r="BN248" i="1"/>
  <c r="Z248" i="1"/>
  <c r="BP266" i="1"/>
  <c r="BN266" i="1"/>
  <c r="Z266" i="1"/>
  <c r="BP299" i="1"/>
  <c r="BN299" i="1"/>
  <c r="Z299" i="1"/>
  <c r="BP309" i="1"/>
  <c r="BN309" i="1"/>
  <c r="Z309" i="1"/>
  <c r="Y325" i="1"/>
  <c r="BP321" i="1"/>
  <c r="BN321" i="1"/>
  <c r="Z321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29" i="1"/>
  <c r="G528" i="1"/>
  <c r="Y140" i="1"/>
  <c r="Y155" i="1"/>
  <c r="Y173" i="1"/>
  <c r="Y180" i="1"/>
  <c r="Y205" i="1"/>
  <c r="Y218" i="1"/>
  <c r="Y239" i="1"/>
  <c r="Y253" i="1"/>
  <c r="Y300" i="1"/>
  <c r="BP295" i="1"/>
  <c r="BN295" i="1"/>
  <c r="Z295" i="1"/>
  <c r="BP305" i="1"/>
  <c r="BN305" i="1"/>
  <c r="Z305" i="1"/>
  <c r="BP315" i="1"/>
  <c r="BN315" i="1"/>
  <c r="Z315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311" i="1"/>
  <c r="Y332" i="1"/>
  <c r="S528" i="1"/>
  <c r="U528" i="1"/>
  <c r="Y425" i="1"/>
  <c r="H9" i="1"/>
  <c r="A10" i="1"/>
  <c r="Y33" i="1"/>
  <c r="Y37" i="1"/>
  <c r="Y45" i="1"/>
  <c r="Y49" i="1"/>
  <c r="Y58" i="1"/>
  <c r="Y66" i="1"/>
  <c r="Y72" i="1"/>
  <c r="BP91" i="1"/>
  <c r="BN91" i="1"/>
  <c r="Z91" i="1"/>
  <c r="Y93" i="1"/>
  <c r="BP96" i="1"/>
  <c r="BN96" i="1"/>
  <c r="Z96" i="1"/>
  <c r="BP100" i="1"/>
  <c r="BN100" i="1"/>
  <c r="Z100" i="1"/>
  <c r="Y102" i="1"/>
  <c r="F528" i="1"/>
  <c r="Y109" i="1"/>
  <c r="Y110" i="1"/>
  <c r="BP105" i="1"/>
  <c r="BN105" i="1"/>
  <c r="Z105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0" i="1"/>
  <c r="BP84" i="1"/>
  <c r="BN84" i="1"/>
  <c r="Z84" i="1"/>
  <c r="Y86" i="1"/>
  <c r="E528" i="1"/>
  <c r="Y92" i="1"/>
  <c r="BP89" i="1"/>
  <c r="BN89" i="1"/>
  <c r="Z89" i="1"/>
  <c r="Y101" i="1"/>
  <c r="BP98" i="1"/>
  <c r="BN98" i="1"/>
  <c r="Z98" i="1"/>
  <c r="Z107" i="1"/>
  <c r="BN107" i="1"/>
  <c r="Z113" i="1"/>
  <c r="BN113" i="1"/>
  <c r="BP113" i="1"/>
  <c r="Z119" i="1"/>
  <c r="BN119" i="1"/>
  <c r="BP119" i="1"/>
  <c r="Z121" i="1"/>
  <c r="BN121" i="1"/>
  <c r="Z127" i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BN153" i="1"/>
  <c r="BP153" i="1"/>
  <c r="I528" i="1"/>
  <c r="Y162" i="1"/>
  <c r="Z165" i="1"/>
  <c r="BN165" i="1"/>
  <c r="BP165" i="1"/>
  <c r="Z167" i="1"/>
  <c r="BN167" i="1"/>
  <c r="Z169" i="1"/>
  <c r="BN169" i="1"/>
  <c r="Z171" i="1"/>
  <c r="BN171" i="1"/>
  <c r="Z177" i="1"/>
  <c r="BN177" i="1"/>
  <c r="BP177" i="1"/>
  <c r="J528" i="1"/>
  <c r="Z188" i="1"/>
  <c r="Z189" i="1" s="1"/>
  <c r="BN188" i="1"/>
  <c r="BP188" i="1"/>
  <c r="Y189" i="1"/>
  <c r="Z192" i="1"/>
  <c r="BN192" i="1"/>
  <c r="BP192" i="1"/>
  <c r="Y195" i="1"/>
  <c r="Z198" i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Z227" i="1"/>
  <c r="BN227" i="1"/>
  <c r="Z229" i="1"/>
  <c r="BN229" i="1"/>
  <c r="Z231" i="1"/>
  <c r="BN231" i="1"/>
  <c r="Y234" i="1"/>
  <c r="Z237" i="1"/>
  <c r="Z238" i="1" s="1"/>
  <c r="BN237" i="1"/>
  <c r="BP237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134" i="1"/>
  <c r="Y233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Y324" i="1"/>
  <c r="Y333" i="1"/>
  <c r="Y339" i="1"/>
  <c r="Y346" i="1"/>
  <c r="Y358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22" i="1"/>
  <c r="BN322" i="1"/>
  <c r="Z327" i="1"/>
  <c r="BN327" i="1"/>
  <c r="BP327" i="1"/>
  <c r="Z328" i="1"/>
  <c r="BN328" i="1"/>
  <c r="Z329" i="1"/>
  <c r="BN329" i="1"/>
  <c r="Z331" i="1"/>
  <c r="BN331" i="1"/>
  <c r="Z335" i="1"/>
  <c r="BN335" i="1"/>
  <c r="BP335" i="1"/>
  <c r="Z337" i="1"/>
  <c r="BN337" i="1"/>
  <c r="Z342" i="1"/>
  <c r="BN342" i="1"/>
  <c r="BP342" i="1"/>
  <c r="Z344" i="1"/>
  <c r="BN344" i="1"/>
  <c r="Y345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Z366" i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388" i="1"/>
  <c r="Z367" i="1"/>
  <c r="Z338" i="1"/>
  <c r="Z318" i="1"/>
  <c r="Z310" i="1"/>
  <c r="Z217" i="1"/>
  <c r="Z173" i="1"/>
  <c r="Z123" i="1"/>
  <c r="Z71" i="1"/>
  <c r="Z58" i="1"/>
  <c r="X521" i="1"/>
  <c r="Z101" i="1"/>
  <c r="Z65" i="1"/>
  <c r="Y522" i="1"/>
  <c r="Y520" i="1"/>
  <c r="Z32" i="1"/>
  <c r="Z511" i="1"/>
  <c r="Z324" i="1"/>
  <c r="Z418" i="1"/>
  <c r="Z252" i="1"/>
  <c r="Z233" i="1"/>
  <c r="Z205" i="1"/>
  <c r="Z194" i="1"/>
  <c r="Z179" i="1"/>
  <c r="Z155" i="1"/>
  <c r="Z128" i="1"/>
  <c r="Z92" i="1"/>
  <c r="Z85" i="1"/>
  <c r="Y519" i="1"/>
  <c r="Y521" i="1" s="1"/>
  <c r="Z407" i="1"/>
  <c r="Z379" i="1"/>
  <c r="Z357" i="1"/>
  <c r="Z345" i="1"/>
  <c r="Z332" i="1"/>
  <c r="Z504" i="1"/>
  <c r="Z477" i="1"/>
  <c r="Z461" i="1"/>
  <c r="Z300" i="1"/>
  <c r="Z276" i="1"/>
  <c r="Z269" i="1"/>
  <c r="Z80" i="1"/>
  <c r="Z44" i="1"/>
  <c r="Y518" i="1"/>
  <c r="Z109" i="1"/>
  <c r="Z455" i="1"/>
  <c r="Z261" i="1"/>
  <c r="Z523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<sst xmlns="http://schemas.openxmlformats.org/spreadsheetml/2006/main" count="2344" uniqueCount="848">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</sst>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847</v>
      </c>
      <c r="I5" s="699"/>
      <c r="J5" s="699"/>
      <c r="K5" s="699"/>
      <c r="L5" s="699"/>
      <c r="M5" s="700"/>
      <c r="N5" s="58"/>
      <c r="P5" s="24" t="s">
        <v>10</v>
      </c>
      <c r="Q5" s="639">
        <v>45829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824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5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/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19</v>
      </c>
      <c r="Q8" s="776">
        <v>0.5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20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81"/>
      <c r="R10" s="782"/>
      <c r="U10" s="24" t="s">
        <v>22</v>
      </c>
      <c r="V10" s="899" t="s">
        <v>23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0"/>
      <c r="R11" s="640"/>
      <c r="U11" s="24" t="s">
        <v>26</v>
      </c>
      <c r="V11" s="646" t="s">
        <v>27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28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29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30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31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32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33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34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11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3"/>
      <c r="R17" s="843"/>
      <c r="S17" s="843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4" t="s">
        <v>54</v>
      </c>
      <c r="AA17" s="654" t="s">
        <v>55</v>
      </c>
      <c r="AB17" s="654" t="s">
        <v>56</v>
      </c>
      <c r="AC17" s="654" t="s">
        <v>57</v>
      </c>
      <c r="AD17" s="654" t="s">
        <v>58</v>
      </c>
      <c r="AE17" s="655"/>
      <c r="AF17" s="656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60</v>
      </c>
      <c r="V18" s="67" t="s">
        <v>61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1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110</v>
      </c>
      <c r="Y41" s="584">
        <f>IFERROR(IF(X41="",0,CEILING((X41/$H41),1)*$H41),"")</f>
        <v>118.80000000000001</v>
      </c>
      <c r="Z41" s="36">
        <f>IFERROR(IF(Y41=0,"",ROUNDUP(Y41/H41,0)*0.01898),"")</f>
        <v>0.20877999999999999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114.43055555555554</v>
      </c>
      <c r="BN41" s="64">
        <f>IFERROR(Y41*I41/H41,"0")</f>
        <v>123.58499999999999</v>
      </c>
      <c r="BO41" s="64">
        <f>IFERROR(1/J41*(X41/H41),"0")</f>
        <v>0.15914351851851852</v>
      </c>
      <c r="BP41" s="64">
        <f>IFERROR(1/J41*(Y41/H41),"0")</f>
        <v>0.171875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71</v>
      </c>
      <c r="Q44" s="615"/>
      <c r="R44" s="615"/>
      <c r="S44" s="615"/>
      <c r="T44" s="615"/>
      <c r="U44" s="615"/>
      <c r="V44" s="616"/>
      <c r="W44" s="37" t="s">
        <v>72</v>
      </c>
      <c r="X44" s="585">
        <f>IFERROR(X41/H41,"0")+IFERROR(X42/H42,"0")+IFERROR(X43/H43,"0")</f>
        <v>10.185185185185185</v>
      </c>
      <c r="Y44" s="585">
        <f>IFERROR(Y41/H41,"0")+IFERROR(Y42/H42,"0")+IFERROR(Y43/H43,"0")</f>
        <v>11</v>
      </c>
      <c r="Z44" s="585">
        <f>IFERROR(IF(Z41="",0,Z41),"0")+IFERROR(IF(Z42="",0,Z42),"0")+IFERROR(IF(Z43="",0,Z43),"0")</f>
        <v>0.20877999999999999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71</v>
      </c>
      <c r="Q45" s="615"/>
      <c r="R45" s="615"/>
      <c r="S45" s="615"/>
      <c r="T45" s="615"/>
      <c r="U45" s="615"/>
      <c r="V45" s="616"/>
      <c r="W45" s="37" t="s">
        <v>69</v>
      </c>
      <c r="X45" s="585">
        <f>IFERROR(SUM(X41:X43),"0")</f>
        <v>110</v>
      </c>
      <c r="Y45" s="585">
        <f>IFERROR(SUM(Y41:Y43),"0")</f>
        <v>118.80000000000001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71</v>
      </c>
      <c r="Q48" s="615"/>
      <c r="R48" s="615"/>
      <c r="S48" s="615"/>
      <c r="T48" s="615"/>
      <c r="U48" s="615"/>
      <c r="V48" s="616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71</v>
      </c>
      <c r="Q49" s="615"/>
      <c r="R49" s="615"/>
      <c r="S49" s="615"/>
      <c r="T49" s="615"/>
      <c r="U49" s="615"/>
      <c r="V49" s="616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74</v>
      </c>
      <c r="Y52" s="584">
        <f t="shared" ref="Y52:Y57" si="6">IFERROR(IF(X52="",0,CEILING((X52/$H52),1)*$H52),"")</f>
        <v>78.399999999999991</v>
      </c>
      <c r="Z52" s="36">
        <f>IFERROR(IF(Y52=0,"",ROUNDUP(Y52/H52,0)*0.01898),"")</f>
        <v>0.13286000000000001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76.874107142857142</v>
      </c>
      <c r="BN52" s="64">
        <f t="shared" ref="BN52:BN57" si="8">IFERROR(Y52*I52/H52,"0")</f>
        <v>81.444999999999993</v>
      </c>
      <c r="BO52" s="64">
        <f t="shared" ref="BO52:BO57" si="9">IFERROR(1/J52*(X52/H52),"0")</f>
        <v>0.10323660714285715</v>
      </c>
      <c r="BP52" s="64">
        <f t="shared" ref="BP52:BP57" si="10">IFERROR(1/J52*(Y52/H52),"0")</f>
        <v>0.109375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255</v>
      </c>
      <c r="Y53" s="58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265.27083333333331</v>
      </c>
      <c r="BN53" s="64">
        <f t="shared" si="8"/>
        <v>269.64000000000004</v>
      </c>
      <c r="BO53" s="64">
        <f t="shared" si="9"/>
        <v>0.3689236111111111</v>
      </c>
      <c r="BP53" s="64">
        <f t="shared" si="10"/>
        <v>0.37500000000000006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71</v>
      </c>
      <c r="Q58" s="615"/>
      <c r="R58" s="615"/>
      <c r="S58" s="615"/>
      <c r="T58" s="615"/>
      <c r="U58" s="615"/>
      <c r="V58" s="616"/>
      <c r="W58" s="37" t="s">
        <v>72</v>
      </c>
      <c r="X58" s="585">
        <f>IFERROR(X52/H52,"0")+IFERROR(X53/H53,"0")+IFERROR(X54/H54,"0")+IFERROR(X55/H55,"0")+IFERROR(X56/H56,"0")+IFERROR(X57/H57,"0")</f>
        <v>30.218253968253968</v>
      </c>
      <c r="Y58" s="585">
        <f>IFERROR(Y52/H52,"0")+IFERROR(Y53/H53,"0")+IFERROR(Y54/H54,"0")+IFERROR(Y55/H55,"0")+IFERROR(Y56/H56,"0")+IFERROR(Y57/H57,"0")</f>
        <v>31.000000000000004</v>
      </c>
      <c r="Z58" s="585">
        <f>IFERROR(IF(Z52="",0,Z52),"0")+IFERROR(IF(Z53="",0,Z53),"0")+IFERROR(IF(Z54="",0,Z54),"0")+IFERROR(IF(Z55="",0,Z55),"0")+IFERROR(IF(Z56="",0,Z56),"0")+IFERROR(IF(Z57="",0,Z57),"0")</f>
        <v>0.58838000000000001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71</v>
      </c>
      <c r="Q59" s="615"/>
      <c r="R59" s="615"/>
      <c r="S59" s="615"/>
      <c r="T59" s="615"/>
      <c r="U59" s="615"/>
      <c r="V59" s="616"/>
      <c r="W59" s="37" t="s">
        <v>69</v>
      </c>
      <c r="X59" s="585">
        <f>IFERROR(SUM(X52:X57),"0")</f>
        <v>329</v>
      </c>
      <c r="Y59" s="585">
        <f>IFERROR(SUM(Y52:Y57),"0")</f>
        <v>337.6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173</v>
      </c>
      <c r="Y61" s="584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179.96805555555554</v>
      </c>
      <c r="BN61" s="64">
        <f>IFERROR(Y61*I61/H61,"0")</f>
        <v>190.995</v>
      </c>
      <c r="BO61" s="64">
        <f>IFERROR(1/J61*(X61/H61),"0")</f>
        <v>0.25028935185185186</v>
      </c>
      <c r="BP61" s="64">
        <f>IFERROR(1/J61*(Y61/H61),"0")</f>
        <v>0.265625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71</v>
      </c>
      <c r="Q65" s="615"/>
      <c r="R65" s="615"/>
      <c r="S65" s="615"/>
      <c r="T65" s="615"/>
      <c r="U65" s="615"/>
      <c r="V65" s="616"/>
      <c r="W65" s="37" t="s">
        <v>72</v>
      </c>
      <c r="X65" s="585">
        <f>IFERROR(X61/H61,"0")+IFERROR(X62/H62,"0")+IFERROR(X63/H63,"0")+IFERROR(X64/H64,"0")</f>
        <v>16.018518518518519</v>
      </c>
      <c r="Y65" s="585">
        <f>IFERROR(Y61/H61,"0")+IFERROR(Y62/H62,"0")+IFERROR(Y63/H63,"0")+IFERROR(Y64/H64,"0")</f>
        <v>17</v>
      </c>
      <c r="Z65" s="585">
        <f>IFERROR(IF(Z61="",0,Z61),"0")+IFERROR(IF(Z62="",0,Z62),"0")+IFERROR(IF(Z63="",0,Z63),"0")+IFERROR(IF(Z64="",0,Z64),"0")</f>
        <v>0.32266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71</v>
      </c>
      <c r="Q66" s="615"/>
      <c r="R66" s="615"/>
      <c r="S66" s="615"/>
      <c r="T66" s="615"/>
      <c r="U66" s="615"/>
      <c r="V66" s="616"/>
      <c r="W66" s="37" t="s">
        <v>69</v>
      </c>
      <c r="X66" s="585">
        <f>IFERROR(SUM(X61:X64),"0")</f>
        <v>173</v>
      </c>
      <c r="Y66" s="585">
        <f>IFERROR(SUM(Y61:Y64),"0")</f>
        <v>183.60000000000002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3</v>
      </c>
      <c r="Y70" s="584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3.1666666666666661</v>
      </c>
      <c r="BN70" s="64">
        <f>IFERROR(Y70*I70/H70,"0")</f>
        <v>3.8</v>
      </c>
      <c r="BO70" s="64">
        <f>IFERROR(1/J70*(X70/H70),"0")</f>
        <v>7.1225071225071226E-3</v>
      </c>
      <c r="BP70" s="64">
        <f>IFERROR(1/J70*(Y70/H70),"0")</f>
        <v>8.5470085470085479E-3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71</v>
      </c>
      <c r="Q71" s="615"/>
      <c r="R71" s="615"/>
      <c r="S71" s="615"/>
      <c r="T71" s="615"/>
      <c r="U71" s="615"/>
      <c r="V71" s="616"/>
      <c r="W71" s="37" t="s">
        <v>72</v>
      </c>
      <c r="X71" s="585">
        <f>IFERROR(X68/H68,"0")+IFERROR(X69/H69,"0")+IFERROR(X70/H70,"0")</f>
        <v>1.6666666666666665</v>
      </c>
      <c r="Y71" s="585">
        <f>IFERROR(Y68/H68,"0")+IFERROR(Y69/H69,"0")+IFERROR(Y70/H70,"0")</f>
        <v>2</v>
      </c>
      <c r="Z71" s="585">
        <f>IFERROR(IF(Z68="",0,Z68),"0")+IFERROR(IF(Z69="",0,Z69),"0")+IFERROR(IF(Z70="",0,Z70),"0")</f>
        <v>1.004E-2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71</v>
      </c>
      <c r="Q72" s="615"/>
      <c r="R72" s="615"/>
      <c r="S72" s="615"/>
      <c r="T72" s="615"/>
      <c r="U72" s="615"/>
      <c r="V72" s="616"/>
      <c r="W72" s="37" t="s">
        <v>69</v>
      </c>
      <c r="X72" s="585">
        <f>IFERROR(SUM(X68:X70),"0")</f>
        <v>3</v>
      </c>
      <c r="Y72" s="585">
        <f>IFERROR(SUM(Y68:Y70),"0")</f>
        <v>3.6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71</v>
      </c>
      <c r="Q80" s="615"/>
      <c r="R80" s="615"/>
      <c r="S80" s="615"/>
      <c r="T80" s="615"/>
      <c r="U80" s="615"/>
      <c r="V80" s="616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71</v>
      </c>
      <c r="Q81" s="615"/>
      <c r="R81" s="615"/>
      <c r="S81" s="615"/>
      <c r="T81" s="615"/>
      <c r="U81" s="615"/>
      <c r="V81" s="616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51</v>
      </c>
      <c r="Y83" s="584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53.844230769230762</v>
      </c>
      <c r="BN83" s="64">
        <f>IFERROR(Y83*I83/H83,"0")</f>
        <v>57.644999999999996</v>
      </c>
      <c r="BO83" s="64">
        <f>IFERROR(1/J83*(X83/H83),"0")</f>
        <v>0.10216346153846154</v>
      </c>
      <c r="BP83" s="64">
        <f>IFERROR(1/J83*(Y83/H83),"0")</f>
        <v>0.109375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71</v>
      </c>
      <c r="Q85" s="615"/>
      <c r="R85" s="615"/>
      <c r="S85" s="615"/>
      <c r="T85" s="615"/>
      <c r="U85" s="615"/>
      <c r="V85" s="616"/>
      <c r="W85" s="37" t="s">
        <v>72</v>
      </c>
      <c r="X85" s="585">
        <f>IFERROR(X83/H83,"0")+IFERROR(X84/H84,"0")</f>
        <v>6.5384615384615383</v>
      </c>
      <c r="Y85" s="585">
        <f>IFERROR(Y83/H83,"0")+IFERROR(Y84/H84,"0")</f>
        <v>7</v>
      </c>
      <c r="Z85" s="585">
        <f>IFERROR(IF(Z83="",0,Z83),"0")+IFERROR(IF(Z84="",0,Z84),"0")</f>
        <v>0.13286000000000001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71</v>
      </c>
      <c r="Q86" s="615"/>
      <c r="R86" s="615"/>
      <c r="S86" s="615"/>
      <c r="T86" s="615"/>
      <c r="U86" s="615"/>
      <c r="V86" s="616"/>
      <c r="W86" s="37" t="s">
        <v>69</v>
      </c>
      <c r="X86" s="585">
        <f>IFERROR(SUM(X83:X84),"0")</f>
        <v>51</v>
      </c>
      <c r="Y86" s="585">
        <f>IFERROR(SUM(Y83:Y84),"0")</f>
        <v>54.6</v>
      </c>
      <c r="Z86" s="37"/>
      <c r="AA86" s="586"/>
      <c r="AB86" s="586"/>
      <c r="AC86" s="586"/>
    </row>
    <row r="87" spans="1:68" ht="16.5" hidden="1" customHeight="1" x14ac:dyDescent="0.25">
      <c r="A87" s="624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515</v>
      </c>
      <c r="Y89" s="584">
        <f>IFERROR(IF(X89="",0,CEILING((X89/$H89),1)*$H89),"")</f>
        <v>518.40000000000009</v>
      </c>
      <c r="Z89" s="36">
        <f>IFERROR(IF(Y89=0,"",ROUNDUP(Y89/H89,0)*0.01898),"")</f>
        <v>0.91104000000000007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535.74305555555554</v>
      </c>
      <c r="BN89" s="64">
        <f>IFERROR(Y89*I89/H89,"0")</f>
        <v>539.28000000000009</v>
      </c>
      <c r="BO89" s="64">
        <f>IFERROR(1/J89*(X89/H89),"0")</f>
        <v>0.74508101851851849</v>
      </c>
      <c r="BP89" s="64">
        <f>IFERROR(1/J89*(Y89/H89),"0")</f>
        <v>0.75000000000000011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137</v>
      </c>
      <c r="Y91" s="584">
        <f>IFERROR(IF(X91="",0,CEILING((X91/$H91),1)*$H91),"")</f>
        <v>139.5</v>
      </c>
      <c r="Z91" s="36">
        <f>IFERROR(IF(Y91=0,"",ROUNDUP(Y91/H91,0)*0.00902),"")</f>
        <v>0.27961999999999998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143.39333333333332</v>
      </c>
      <c r="BN91" s="64">
        <f>IFERROR(Y91*I91/H91,"0")</f>
        <v>146.01</v>
      </c>
      <c r="BO91" s="64">
        <f>IFERROR(1/J91*(X91/H91),"0")</f>
        <v>0.23063973063973064</v>
      </c>
      <c r="BP91" s="64">
        <f>IFERROR(1/J91*(Y91/H91),"0")</f>
        <v>0.23484848484848486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71</v>
      </c>
      <c r="Q92" s="615"/>
      <c r="R92" s="615"/>
      <c r="S92" s="615"/>
      <c r="T92" s="615"/>
      <c r="U92" s="615"/>
      <c r="V92" s="616"/>
      <c r="W92" s="37" t="s">
        <v>72</v>
      </c>
      <c r="X92" s="585">
        <f>IFERROR(X89/H89,"0")+IFERROR(X90/H90,"0")+IFERROR(X91/H91,"0")</f>
        <v>78.129629629629619</v>
      </c>
      <c r="Y92" s="585">
        <f>IFERROR(Y89/H89,"0")+IFERROR(Y90/H90,"0")+IFERROR(Y91/H91,"0")</f>
        <v>79</v>
      </c>
      <c r="Z92" s="585">
        <f>IFERROR(IF(Z89="",0,Z89),"0")+IFERROR(IF(Z90="",0,Z90),"0")+IFERROR(IF(Z91="",0,Z91),"0")</f>
        <v>1.1906600000000001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71</v>
      </c>
      <c r="Q93" s="615"/>
      <c r="R93" s="615"/>
      <c r="S93" s="615"/>
      <c r="T93" s="615"/>
      <c r="U93" s="615"/>
      <c r="V93" s="616"/>
      <c r="W93" s="37" t="s">
        <v>69</v>
      </c>
      <c r="X93" s="585">
        <f>IFERROR(SUM(X89:X91),"0")</f>
        <v>652</v>
      </c>
      <c r="Y93" s="585">
        <f>IFERROR(SUM(Y89:Y91),"0")</f>
        <v>657.90000000000009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7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297</v>
      </c>
      <c r="Y95" s="584">
        <f t="shared" ref="Y95:Y100" si="16">IFERROR(IF(X95="",0,CEILING((X95/$H95),1)*$H95),"")</f>
        <v>299.7</v>
      </c>
      <c r="Z95" s="36">
        <f>IFERROR(IF(Y95=0,"",ROUNDUP(Y95/H95,0)*0.01898),"")</f>
        <v>0.70226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316.02999999999997</v>
      </c>
      <c r="BN95" s="64">
        <f t="shared" ref="BN95:BN100" si="18">IFERROR(Y95*I95/H95,"0")</f>
        <v>318.90299999999996</v>
      </c>
      <c r="BO95" s="64">
        <f t="shared" ref="BO95:BO100" si="19">IFERROR(1/J95*(X95/H95),"0")</f>
        <v>0.57291666666666674</v>
      </c>
      <c r="BP95" s="64">
        <f t="shared" ref="BP95:BP100" si="20">IFERROR(1/J95*(Y95/H95),"0")</f>
        <v>0.578125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0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282</v>
      </c>
      <c r="Y99" s="584">
        <f t="shared" si="16"/>
        <v>283.5</v>
      </c>
      <c r="Z99" s="36">
        <f>IFERROR(IF(Y99=0,"",ROUNDUP(Y99/H99,0)*0.00651),"")</f>
        <v>0.68354999999999999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308.31999999999994</v>
      </c>
      <c r="BN99" s="64">
        <f t="shared" si="18"/>
        <v>309.95999999999998</v>
      </c>
      <c r="BO99" s="64">
        <f t="shared" si="19"/>
        <v>0.57387057387057394</v>
      </c>
      <c r="BP99" s="64">
        <f t="shared" si="20"/>
        <v>0.57692307692307698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71</v>
      </c>
      <c r="Q101" s="615"/>
      <c r="R101" s="615"/>
      <c r="S101" s="615"/>
      <c r="T101" s="615"/>
      <c r="U101" s="615"/>
      <c r="V101" s="616"/>
      <c r="W101" s="37" t="s">
        <v>72</v>
      </c>
      <c r="X101" s="585">
        <f>IFERROR(X95/H95,"0")+IFERROR(X96/H96,"0")+IFERROR(X97/H97,"0")+IFERROR(X98/H98,"0")+IFERROR(X99/H99,"0")+IFERROR(X100/H100,"0")</f>
        <v>141.11111111111111</v>
      </c>
      <c r="Y101" s="585">
        <f>IFERROR(Y95/H95,"0")+IFERROR(Y96/H96,"0")+IFERROR(Y97/H97,"0")+IFERROR(Y98/H98,"0")+IFERROR(Y99/H99,"0")+IFERROR(Y100/H100,"0")</f>
        <v>142</v>
      </c>
      <c r="Z101" s="585">
        <f>IFERROR(IF(Z95="",0,Z95),"0")+IFERROR(IF(Z96="",0,Z96),"0")+IFERROR(IF(Z97="",0,Z97),"0")+IFERROR(IF(Z98="",0,Z98),"0")+IFERROR(IF(Z99="",0,Z99),"0")+IFERROR(IF(Z100="",0,Z100),"0")</f>
        <v>1.38581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71</v>
      </c>
      <c r="Q102" s="615"/>
      <c r="R102" s="615"/>
      <c r="S102" s="615"/>
      <c r="T102" s="615"/>
      <c r="U102" s="615"/>
      <c r="V102" s="616"/>
      <c r="W102" s="37" t="s">
        <v>69</v>
      </c>
      <c r="X102" s="585">
        <f>IFERROR(SUM(X95:X100),"0")</f>
        <v>579</v>
      </c>
      <c r="Y102" s="585">
        <f>IFERROR(SUM(Y95:Y100),"0")</f>
        <v>583.20000000000005</v>
      </c>
      <c r="Z102" s="37"/>
      <c r="AA102" s="586"/>
      <c r="AB102" s="586"/>
      <c r="AC102" s="586"/>
    </row>
    <row r="103" spans="1:68" ht="16.5" hidden="1" customHeight="1" x14ac:dyDescent="0.25">
      <c r="A103" s="624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484</v>
      </c>
      <c r="Y105" s="584">
        <f>IFERROR(IF(X105="",0,CEILING((X105/$H105),1)*$H105),"")</f>
        <v>486.00000000000006</v>
      </c>
      <c r="Z105" s="36">
        <f>IFERROR(IF(Y105=0,"",ROUNDUP(Y105/H105,0)*0.01898),"")</f>
        <v>0.85409999999999997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503.49444444444441</v>
      </c>
      <c r="BN105" s="64">
        <f>IFERROR(Y105*I105/H105,"0")</f>
        <v>505.57499999999999</v>
      </c>
      <c r="BO105" s="64">
        <f>IFERROR(1/J105*(X105/H105),"0")</f>
        <v>0.7002314814814814</v>
      </c>
      <c r="BP105" s="64">
        <f>IFERROR(1/J105*(Y105/H105),"0")</f>
        <v>0.703125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73</v>
      </c>
      <c r="Y107" s="584">
        <f>IFERROR(IF(X107="",0,CEILING((X107/$H107),1)*$H107),"")</f>
        <v>76.5</v>
      </c>
      <c r="Z107" s="36">
        <f>IFERROR(IF(Y107=0,"",ROUNDUP(Y107/H107,0)*0.00902),"")</f>
        <v>0.15334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76.406666666666666</v>
      </c>
      <c r="BN107" s="64">
        <f>IFERROR(Y107*I107/H107,"0")</f>
        <v>80.069999999999993</v>
      </c>
      <c r="BO107" s="64">
        <f>IFERROR(1/J107*(X107/H107),"0")</f>
        <v>0.12289562289562289</v>
      </c>
      <c r="BP107" s="64">
        <f>IFERROR(1/J107*(Y107/H107),"0")</f>
        <v>0.12878787878787878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71</v>
      </c>
      <c r="Q109" s="615"/>
      <c r="R109" s="615"/>
      <c r="S109" s="615"/>
      <c r="T109" s="615"/>
      <c r="U109" s="615"/>
      <c r="V109" s="616"/>
      <c r="W109" s="37" t="s">
        <v>72</v>
      </c>
      <c r="X109" s="585">
        <f>IFERROR(X105/H105,"0")+IFERROR(X106/H106,"0")+IFERROR(X107/H107,"0")+IFERROR(X108/H108,"0")</f>
        <v>61.037037037037031</v>
      </c>
      <c r="Y109" s="585">
        <f>IFERROR(Y105/H105,"0")+IFERROR(Y106/H106,"0")+IFERROR(Y107/H107,"0")+IFERROR(Y108/H108,"0")</f>
        <v>62</v>
      </c>
      <c r="Z109" s="585">
        <f>IFERROR(IF(Z105="",0,Z105),"0")+IFERROR(IF(Z106="",0,Z106),"0")+IFERROR(IF(Z107="",0,Z107),"0")+IFERROR(IF(Z108="",0,Z108),"0")</f>
        <v>1.0074399999999999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71</v>
      </c>
      <c r="Q110" s="615"/>
      <c r="R110" s="615"/>
      <c r="S110" s="615"/>
      <c r="T110" s="615"/>
      <c r="U110" s="615"/>
      <c r="V110" s="616"/>
      <c r="W110" s="37" t="s">
        <v>69</v>
      </c>
      <c r="X110" s="585">
        <f>IFERROR(SUM(X105:X108),"0")</f>
        <v>557</v>
      </c>
      <c r="Y110" s="585">
        <f>IFERROR(SUM(Y105:Y108),"0")</f>
        <v>562.5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129</v>
      </c>
      <c r="Y112" s="584">
        <f>IFERROR(IF(X112="",0,CEILING((X112/$H112),1)*$H112),"")</f>
        <v>129.60000000000002</v>
      </c>
      <c r="Z112" s="36">
        <f>IFERROR(IF(Y112=0,"",ROUNDUP(Y112/H112,0)*0.01898),"")</f>
        <v>0.22776000000000002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134.1958333333333</v>
      </c>
      <c r="BN112" s="64">
        <f>IFERROR(Y112*I112/H112,"0")</f>
        <v>134.82000000000002</v>
      </c>
      <c r="BO112" s="64">
        <f>IFERROR(1/J112*(X112/H112),"0")</f>
        <v>0.18663194444444442</v>
      </c>
      <c r="BP112" s="64">
        <f>IFERROR(1/J112*(Y112/H112),"0")</f>
        <v>0.18750000000000003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12</v>
      </c>
      <c r="Y114" s="584">
        <f>IFERROR(IF(X114="",0,CEILING((X114/$H114),1)*$H114),"")</f>
        <v>12</v>
      </c>
      <c r="Z114" s="36">
        <f>IFERROR(IF(Y114=0,"",ROUNDUP(Y114/H114,0)*0.00651),"")</f>
        <v>3.2550000000000003E-2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12.9</v>
      </c>
      <c r="BN114" s="64">
        <f>IFERROR(Y114*I114/H114,"0")</f>
        <v>12.9</v>
      </c>
      <c r="BO114" s="64">
        <f>IFERROR(1/J114*(X114/H114),"0")</f>
        <v>2.7472527472527476E-2</v>
      </c>
      <c r="BP114" s="64">
        <f>IFERROR(1/J114*(Y114/H114),"0")</f>
        <v>2.7472527472527476E-2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71</v>
      </c>
      <c r="Q115" s="615"/>
      <c r="R115" s="615"/>
      <c r="S115" s="615"/>
      <c r="T115" s="615"/>
      <c r="U115" s="615"/>
      <c r="V115" s="616"/>
      <c r="W115" s="37" t="s">
        <v>72</v>
      </c>
      <c r="X115" s="585">
        <f>IFERROR(X112/H112,"0")+IFERROR(X113/H113,"0")+IFERROR(X114/H114,"0")</f>
        <v>16.944444444444443</v>
      </c>
      <c r="Y115" s="585">
        <f>IFERROR(Y112/H112,"0")+IFERROR(Y113/H113,"0")+IFERROR(Y114/H114,"0")</f>
        <v>17</v>
      </c>
      <c r="Z115" s="585">
        <f>IFERROR(IF(Z112="",0,Z112),"0")+IFERROR(IF(Z113="",0,Z113),"0")+IFERROR(IF(Z114="",0,Z114),"0")</f>
        <v>0.26031000000000004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71</v>
      </c>
      <c r="Q116" s="615"/>
      <c r="R116" s="615"/>
      <c r="S116" s="615"/>
      <c r="T116" s="615"/>
      <c r="U116" s="615"/>
      <c r="V116" s="616"/>
      <c r="W116" s="37" t="s">
        <v>69</v>
      </c>
      <c r="X116" s="585">
        <f>IFERROR(SUM(X112:X114),"0")</f>
        <v>141</v>
      </c>
      <c r="Y116" s="585">
        <f>IFERROR(SUM(Y112:Y114),"0")</f>
        <v>141.60000000000002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660</v>
      </c>
      <c r="Y118" s="584">
        <f>IFERROR(IF(X118="",0,CEILING((X118/$H118),1)*$H118),"")</f>
        <v>664.19999999999993</v>
      </c>
      <c r="Z118" s="36">
        <f>IFERROR(IF(Y118=0,"",ROUNDUP(Y118/H118,0)*0.01898),"")</f>
        <v>1.55636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701.80000000000007</v>
      </c>
      <c r="BN118" s="64">
        <f>IFERROR(Y118*I118/H118,"0")</f>
        <v>706.26599999999996</v>
      </c>
      <c r="BO118" s="64">
        <f>IFERROR(1/J118*(X118/H118),"0")</f>
        <v>1.2731481481481481</v>
      </c>
      <c r="BP118" s="64">
        <f>IFERROR(1/J118*(Y118/H118),"0")</f>
        <v>1.28125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71</v>
      </c>
      <c r="Q123" s="615"/>
      <c r="R123" s="615"/>
      <c r="S123" s="615"/>
      <c r="T123" s="615"/>
      <c r="U123" s="615"/>
      <c r="V123" s="616"/>
      <c r="W123" s="37" t="s">
        <v>72</v>
      </c>
      <c r="X123" s="585">
        <f>IFERROR(X118/H118,"0")+IFERROR(X119/H119,"0")+IFERROR(X120/H120,"0")+IFERROR(X121/H121,"0")+IFERROR(X122/H122,"0")</f>
        <v>81.481481481481481</v>
      </c>
      <c r="Y123" s="585">
        <f>IFERROR(Y118/H118,"0")+IFERROR(Y119/H119,"0")+IFERROR(Y120/H120,"0")+IFERROR(Y121/H121,"0")+IFERROR(Y122/H122,"0")</f>
        <v>82</v>
      </c>
      <c r="Z123" s="585">
        <f>IFERROR(IF(Z118="",0,Z118),"0")+IFERROR(IF(Z119="",0,Z119),"0")+IFERROR(IF(Z120="",0,Z120),"0")+IFERROR(IF(Z121="",0,Z121),"0")+IFERROR(IF(Z122="",0,Z122),"0")</f>
        <v>1.55636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71</v>
      </c>
      <c r="Q124" s="615"/>
      <c r="R124" s="615"/>
      <c r="S124" s="615"/>
      <c r="T124" s="615"/>
      <c r="U124" s="615"/>
      <c r="V124" s="616"/>
      <c r="W124" s="37" t="s">
        <v>69</v>
      </c>
      <c r="X124" s="585">
        <f>IFERROR(SUM(X118:X122),"0")</f>
        <v>660</v>
      </c>
      <c r="Y124" s="585">
        <f>IFERROR(SUM(Y118:Y122),"0")</f>
        <v>664.19999999999993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71</v>
      </c>
      <c r="Q134" s="615"/>
      <c r="R134" s="615"/>
      <c r="S134" s="615"/>
      <c r="T134" s="615"/>
      <c r="U134" s="615"/>
      <c r="V134" s="616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71</v>
      </c>
      <c r="Q135" s="615"/>
      <c r="R135" s="615"/>
      <c r="S135" s="615"/>
      <c r="T135" s="615"/>
      <c r="U135" s="615"/>
      <c r="V135" s="616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71</v>
      </c>
      <c r="Q155" s="615"/>
      <c r="R155" s="615"/>
      <c r="S155" s="615"/>
      <c r="T155" s="615"/>
      <c r="U155" s="615"/>
      <c r="V155" s="616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71</v>
      </c>
      <c r="Q156" s="615"/>
      <c r="R156" s="615"/>
      <c r="S156" s="615"/>
      <c r="T156" s="615"/>
      <c r="U156" s="615"/>
      <c r="V156" s="616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2</v>
      </c>
      <c r="Y160" s="584">
        <f>IFERROR(IF(X160="",0,CEILING((X160/$H160),1)*$H160),"")</f>
        <v>3.96</v>
      </c>
      <c r="Z160" s="36">
        <f>IFERROR(IF(Y160=0,"",ROUNDUP(Y160/H160,0)*0.00502),"")</f>
        <v>1.004E-2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2.1010101010101012</v>
      </c>
      <c r="BN160" s="64">
        <f>IFERROR(Y160*I160/H160,"0")</f>
        <v>4.16</v>
      </c>
      <c r="BO160" s="64">
        <f>IFERROR(1/J160*(X160/H160),"0")</f>
        <v>4.3166709833376508E-3</v>
      </c>
      <c r="BP160" s="64">
        <f>IFERROR(1/J160*(Y160/H160),"0")</f>
        <v>8.5470085470085479E-3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71</v>
      </c>
      <c r="Q161" s="615"/>
      <c r="R161" s="615"/>
      <c r="S161" s="615"/>
      <c r="T161" s="615"/>
      <c r="U161" s="615"/>
      <c r="V161" s="616"/>
      <c r="W161" s="37" t="s">
        <v>72</v>
      </c>
      <c r="X161" s="585">
        <f>IFERROR(X160/H160,"0")</f>
        <v>1.0101010101010102</v>
      </c>
      <c r="Y161" s="585">
        <f>IFERROR(Y160/H160,"0")</f>
        <v>2</v>
      </c>
      <c r="Z161" s="585">
        <f>IFERROR(IF(Z160="",0,Z160),"0")</f>
        <v>1.004E-2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71</v>
      </c>
      <c r="Q162" s="615"/>
      <c r="R162" s="615"/>
      <c r="S162" s="615"/>
      <c r="T162" s="615"/>
      <c r="U162" s="615"/>
      <c r="V162" s="616"/>
      <c r="W162" s="37" t="s">
        <v>69</v>
      </c>
      <c r="X162" s="585">
        <f>IFERROR(SUM(X160:X160),"0")</f>
        <v>2</v>
      </c>
      <c r="Y162" s="585">
        <f>IFERROR(SUM(Y160:Y160),"0")</f>
        <v>3.96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7</v>
      </c>
      <c r="Y164" s="584">
        <f t="shared" ref="Y164:Y172" si="21">IFERROR(IF(X164="",0,CEILING((X164/$H164),1)*$H164),"")</f>
        <v>8.4</v>
      </c>
      <c r="Z164" s="36">
        <f>IFERROR(IF(Y164=0,"",ROUNDUP(Y164/H164,0)*0.00902),"")</f>
        <v>1.804E-2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7.4499999999999993</v>
      </c>
      <c r="BN164" s="64">
        <f t="shared" ref="BN164:BN172" si="23">IFERROR(Y164*I164/H164,"0")</f>
        <v>8.94</v>
      </c>
      <c r="BO164" s="64">
        <f t="shared" ref="BO164:BO172" si="24">IFERROR(1/J164*(X164/H164),"0")</f>
        <v>1.2626262626262626E-2</v>
      </c>
      <c r="BP164" s="64">
        <f t="shared" ref="BP164:BP172" si="25">IFERROR(1/J164*(Y164/H164),"0")</f>
        <v>1.5151515151515152E-2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19</v>
      </c>
      <c r="Y166" s="584">
        <f t="shared" si="21"/>
        <v>21</v>
      </c>
      <c r="Z166" s="36">
        <f>IFERROR(IF(Y166=0,"",ROUNDUP(Y166/H166,0)*0.00902),"")</f>
        <v>4.5100000000000001E-2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19.95</v>
      </c>
      <c r="BN166" s="64">
        <f t="shared" si="23"/>
        <v>22.049999999999997</v>
      </c>
      <c r="BO166" s="64">
        <f t="shared" si="24"/>
        <v>3.4271284271284272E-2</v>
      </c>
      <c r="BP166" s="64">
        <f t="shared" si="25"/>
        <v>3.787878787878788E-2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71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75.395238095238099</v>
      </c>
      <c r="BN167" s="64">
        <f t="shared" si="23"/>
        <v>75.820000000000007</v>
      </c>
      <c r="BO167" s="64">
        <f t="shared" si="24"/>
        <v>0.14448514448514449</v>
      </c>
      <c r="BP167" s="64">
        <f t="shared" si="25"/>
        <v>0.14529914529914531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118</v>
      </c>
      <c r="Y170" s="584">
        <f t="shared" si="21"/>
        <v>119.7</v>
      </c>
      <c r="Z170" s="36">
        <f>IFERROR(IF(Y170=0,"",ROUNDUP(Y170/H170,0)*0.00502),"")</f>
        <v>0.28614000000000001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123.61904761904762</v>
      </c>
      <c r="BN170" s="64">
        <f t="shared" si="23"/>
        <v>125.4</v>
      </c>
      <c r="BO170" s="64">
        <f t="shared" si="24"/>
        <v>0.24013024013024015</v>
      </c>
      <c r="BP170" s="64">
        <f t="shared" si="25"/>
        <v>0.24358974358974361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71</v>
      </c>
      <c r="Q173" s="615"/>
      <c r="R173" s="615"/>
      <c r="S173" s="615"/>
      <c r="T173" s="615"/>
      <c r="U173" s="615"/>
      <c r="V173" s="616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96.19047619047619</v>
      </c>
      <c r="Y173" s="585">
        <f>IFERROR(Y164/H164,"0")+IFERROR(Y165/H165,"0")+IFERROR(Y166/H166,"0")+IFERROR(Y167/H167,"0")+IFERROR(Y168/H168,"0")+IFERROR(Y169/H169,"0")+IFERROR(Y170/H170,"0")+IFERROR(Y171/H171,"0")+IFERROR(Y172/H172,"0")</f>
        <v>98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0.51995999999999998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71</v>
      </c>
      <c r="Q174" s="615"/>
      <c r="R174" s="615"/>
      <c r="S174" s="615"/>
      <c r="T174" s="615"/>
      <c r="U174" s="615"/>
      <c r="V174" s="616"/>
      <c r="W174" s="37" t="s">
        <v>69</v>
      </c>
      <c r="X174" s="585">
        <f>IFERROR(SUM(X164:X172),"0")</f>
        <v>215</v>
      </c>
      <c r="Y174" s="585">
        <f>IFERROR(SUM(Y164:Y172),"0")</f>
        <v>220.5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71</v>
      </c>
      <c r="Q179" s="615"/>
      <c r="R179" s="615"/>
      <c r="S179" s="615"/>
      <c r="T179" s="615"/>
      <c r="U179" s="615"/>
      <c r="V179" s="616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71</v>
      </c>
      <c r="Q180" s="615"/>
      <c r="R180" s="615"/>
      <c r="S180" s="615"/>
      <c r="T180" s="615"/>
      <c r="U180" s="615"/>
      <c r="V180" s="616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71</v>
      </c>
      <c r="Q183" s="615"/>
      <c r="R183" s="615"/>
      <c r="S183" s="615"/>
      <c r="T183" s="615"/>
      <c r="U183" s="615"/>
      <c r="V183" s="616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71</v>
      </c>
      <c r="Q184" s="615"/>
      <c r="R184" s="615"/>
      <c r="S184" s="615"/>
      <c r="T184" s="615"/>
      <c r="U184" s="615"/>
      <c r="V184" s="616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71</v>
      </c>
      <c r="Q189" s="615"/>
      <c r="R189" s="615"/>
      <c r="S189" s="615"/>
      <c r="T189" s="615"/>
      <c r="U189" s="615"/>
      <c r="V189" s="616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71</v>
      </c>
      <c r="Q190" s="615"/>
      <c r="R190" s="615"/>
      <c r="S190" s="615"/>
      <c r="T190" s="615"/>
      <c r="U190" s="615"/>
      <c r="V190" s="616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84</v>
      </c>
      <c r="Y197" s="584">
        <f t="shared" ref="Y197:Y204" si="26">IFERROR(IF(X197="",0,CEILING((X197/$H197),1)*$H197),"")</f>
        <v>86.4</v>
      </c>
      <c r="Z197" s="36">
        <f>IFERROR(IF(Y197=0,"",ROUNDUP(Y197/H197,0)*0.00902),"")</f>
        <v>0.14432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87.266666666666666</v>
      </c>
      <c r="BN197" s="64">
        <f t="shared" ref="BN197:BN204" si="28">IFERROR(Y197*I197/H197,"0")</f>
        <v>89.76</v>
      </c>
      <c r="BO197" s="64">
        <f t="shared" ref="BO197:BO204" si="29">IFERROR(1/J197*(X197/H197),"0")</f>
        <v>0.11784511784511785</v>
      </c>
      <c r="BP197" s="64">
        <f t="shared" ref="BP197:BP204" si="30">IFERROR(1/J197*(Y197/H197),"0")</f>
        <v>0.12121212121212122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141</v>
      </c>
      <c r="Y198" s="584">
        <f t="shared" si="26"/>
        <v>145.80000000000001</v>
      </c>
      <c r="Z198" s="36">
        <f>IFERROR(IF(Y198=0,"",ROUNDUP(Y198/H198,0)*0.00902),"")</f>
        <v>0.24354000000000001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146.48333333333332</v>
      </c>
      <c r="BN198" s="64">
        <f t="shared" si="28"/>
        <v>151.47</v>
      </c>
      <c r="BO198" s="64">
        <f t="shared" si="29"/>
        <v>0.19781144781144783</v>
      </c>
      <c r="BP198" s="64">
        <f t="shared" si="30"/>
        <v>0.20454545454545456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318</v>
      </c>
      <c r="Y200" s="584">
        <f t="shared" si="26"/>
        <v>318.60000000000002</v>
      </c>
      <c r="Z200" s="36">
        <f>IFERROR(IF(Y200=0,"",ROUNDUP(Y200/H200,0)*0.00902),"")</f>
        <v>0.53217999999999999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330.36666666666667</v>
      </c>
      <c r="BN200" s="64">
        <f t="shared" si="28"/>
        <v>330.99</v>
      </c>
      <c r="BO200" s="64">
        <f t="shared" si="29"/>
        <v>0.4461279461279461</v>
      </c>
      <c r="BP200" s="64">
        <f t="shared" si="30"/>
        <v>0.44696969696969696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29</v>
      </c>
      <c r="Y201" s="584">
        <f t="shared" si="26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31.094444444444441</v>
      </c>
      <c r="BN201" s="64">
        <f t="shared" si="28"/>
        <v>32.81</v>
      </c>
      <c r="BO201" s="64">
        <f t="shared" si="29"/>
        <v>6.8850902184235521E-2</v>
      </c>
      <c r="BP201" s="64">
        <f t="shared" si="30"/>
        <v>7.2649572649572655E-2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23</v>
      </c>
      <c r="Y202" s="584">
        <f t="shared" si="26"/>
        <v>23.400000000000002</v>
      </c>
      <c r="Z202" s="36">
        <f>IFERROR(IF(Y202=0,"",ROUNDUP(Y202/H202,0)*0.00502),"")</f>
        <v>6.5259999999999999E-2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24.277777777777775</v>
      </c>
      <c r="BN202" s="64">
        <f t="shared" si="28"/>
        <v>24.7</v>
      </c>
      <c r="BO202" s="64">
        <f t="shared" si="29"/>
        <v>5.4605887939221276E-2</v>
      </c>
      <c r="BP202" s="64">
        <f t="shared" si="30"/>
        <v>5.5555555555555559E-2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24</v>
      </c>
      <c r="Y204" s="584">
        <f t="shared" si="26"/>
        <v>25.2</v>
      </c>
      <c r="Z204" s="36">
        <f>IFERROR(IF(Y204=0,"",ROUNDUP(Y204/H204,0)*0.00502),"")</f>
        <v>7.0280000000000009E-2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25.333333333333329</v>
      </c>
      <c r="BN204" s="64">
        <f t="shared" si="28"/>
        <v>26.599999999999998</v>
      </c>
      <c r="BO204" s="64">
        <f t="shared" si="29"/>
        <v>5.6980056980056981E-2</v>
      </c>
      <c r="BP204" s="64">
        <f t="shared" si="30"/>
        <v>5.9829059829059839E-2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71</v>
      </c>
      <c r="Q205" s="615"/>
      <c r="R205" s="615"/>
      <c r="S205" s="615"/>
      <c r="T205" s="615"/>
      <c r="U205" s="615"/>
      <c r="V205" s="616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142.77777777777777</v>
      </c>
      <c r="Y205" s="585">
        <f>IFERROR(Y197/H197,"0")+IFERROR(Y198/H198,"0")+IFERROR(Y199/H199,"0")+IFERROR(Y200/H200,"0")+IFERROR(Y201/H201,"0")+IFERROR(Y202/H202,"0")+IFERROR(Y203/H203,"0")+IFERROR(Y204/H204,"0")</f>
        <v>146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1.1409199999999999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71</v>
      </c>
      <c r="Q206" s="615"/>
      <c r="R206" s="615"/>
      <c r="S206" s="615"/>
      <c r="T206" s="615"/>
      <c r="U206" s="615"/>
      <c r="V206" s="616"/>
      <c r="W206" s="37" t="s">
        <v>69</v>
      </c>
      <c r="X206" s="585">
        <f>IFERROR(SUM(X197:X204),"0")</f>
        <v>619</v>
      </c>
      <c r="Y206" s="585">
        <f>IFERROR(SUM(Y197:Y204),"0")</f>
        <v>630.00000000000011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600</v>
      </c>
      <c r="Y210" s="584">
        <f t="shared" si="31"/>
        <v>600.29999999999995</v>
      </c>
      <c r="Z210" s="36">
        <f>IFERROR(IF(Y210=0,"",ROUNDUP(Y210/H210,0)*0.01898),"")</f>
        <v>1.30962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635.79310344827593</v>
      </c>
      <c r="BN210" s="64">
        <f t="shared" si="33"/>
        <v>636.11099999999999</v>
      </c>
      <c r="BO210" s="64">
        <f t="shared" si="34"/>
        <v>1.0775862068965518</v>
      </c>
      <c r="BP210" s="64">
        <f t="shared" si="35"/>
        <v>1.078125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504</v>
      </c>
      <c r="Y213" s="584">
        <f t="shared" si="31"/>
        <v>504</v>
      </c>
      <c r="Z213" s="36">
        <f t="shared" si="36"/>
        <v>1.3671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556.92000000000007</v>
      </c>
      <c r="BN213" s="64">
        <f t="shared" si="33"/>
        <v>556.92000000000007</v>
      </c>
      <c r="BO213" s="64">
        <f t="shared" si="34"/>
        <v>1.153846153846154</v>
      </c>
      <c r="BP213" s="64">
        <f t="shared" si="35"/>
        <v>1.153846153846154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514</v>
      </c>
      <c r="Y214" s="584">
        <f t="shared" si="31"/>
        <v>516</v>
      </c>
      <c r="Z214" s="36">
        <f t="shared" si="36"/>
        <v>1.3996500000000001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567.97000000000014</v>
      </c>
      <c r="BN214" s="64">
        <f t="shared" si="33"/>
        <v>570.18000000000006</v>
      </c>
      <c r="BO214" s="64">
        <f t="shared" si="34"/>
        <v>1.176739926739927</v>
      </c>
      <c r="BP214" s="64">
        <f t="shared" si="35"/>
        <v>1.1813186813186813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22</v>
      </c>
      <c r="Y215" s="584">
        <f t="shared" si="31"/>
        <v>24</v>
      </c>
      <c r="Z215" s="36">
        <f t="shared" si="36"/>
        <v>6.5100000000000005E-2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24.310000000000002</v>
      </c>
      <c r="BN215" s="64">
        <f t="shared" si="33"/>
        <v>26.520000000000003</v>
      </c>
      <c r="BO215" s="64">
        <f t="shared" si="34"/>
        <v>5.0366300366300375E-2</v>
      </c>
      <c r="BP215" s="64">
        <f t="shared" si="35"/>
        <v>5.4945054945054951E-2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52</v>
      </c>
      <c r="Y216" s="584">
        <f t="shared" si="31"/>
        <v>52.8</v>
      </c>
      <c r="Z216" s="36">
        <f t="shared" si="36"/>
        <v>0.14322000000000001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57.59</v>
      </c>
      <c r="BN216" s="64">
        <f t="shared" si="33"/>
        <v>58.475999999999999</v>
      </c>
      <c r="BO216" s="64">
        <f t="shared" si="34"/>
        <v>0.11904761904761907</v>
      </c>
      <c r="BP216" s="64">
        <f t="shared" si="35"/>
        <v>0.12087912087912089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71</v>
      </c>
      <c r="Q217" s="615"/>
      <c r="R217" s="615"/>
      <c r="S217" s="615"/>
      <c r="T217" s="615"/>
      <c r="U217" s="615"/>
      <c r="V217" s="616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523.9655172413793</v>
      </c>
      <c r="Y217" s="585">
        <f>IFERROR(Y208/H208,"0")+IFERROR(Y209/H209,"0")+IFERROR(Y210/H210,"0")+IFERROR(Y211/H211,"0")+IFERROR(Y212/H212,"0")+IFERROR(Y213/H213,"0")+IFERROR(Y214/H214,"0")+IFERROR(Y215/H215,"0")+IFERROR(Y216/H216,"0")</f>
        <v>526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4.2846900000000003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71</v>
      </c>
      <c r="Q218" s="615"/>
      <c r="R218" s="615"/>
      <c r="S218" s="615"/>
      <c r="T218" s="615"/>
      <c r="U218" s="615"/>
      <c r="V218" s="616"/>
      <c r="W218" s="37" t="s">
        <v>69</v>
      </c>
      <c r="X218" s="585">
        <f>IFERROR(SUM(X208:X216),"0")</f>
        <v>1692</v>
      </c>
      <c r="Y218" s="585">
        <f>IFERROR(SUM(Y208:Y216),"0")</f>
        <v>1697.1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6</v>
      </c>
      <c r="Y220" s="584">
        <f>IFERROR(IF(X220="",0,CEILING((X220/$H220),1)*$H220),"")</f>
        <v>7.1999999999999993</v>
      </c>
      <c r="Z220" s="36">
        <f>IFERROR(IF(Y220=0,"",ROUNDUP(Y220/H220,0)*0.00651),"")</f>
        <v>1.9529999999999999E-2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6.6300000000000008</v>
      </c>
      <c r="BN220" s="64">
        <f>IFERROR(Y220*I220/H220,"0")</f>
        <v>7.9560000000000004</v>
      </c>
      <c r="BO220" s="64">
        <f>IFERROR(1/J220*(X220/H220),"0")</f>
        <v>1.3736263736263738E-2</v>
      </c>
      <c r="BP220" s="64">
        <f>IFERROR(1/J220*(Y220/H220),"0")</f>
        <v>1.6483516483516484E-2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85">
        <f>IFERROR(X220/H220,"0")+IFERROR(X221/H221,"0")</f>
        <v>2.5</v>
      </c>
      <c r="Y222" s="585">
        <f>IFERROR(Y220/H220,"0")+IFERROR(Y221/H221,"0")</f>
        <v>3</v>
      </c>
      <c r="Z222" s="585">
        <f>IFERROR(IF(Z220="",0,Z220),"0")+IFERROR(IF(Z221="",0,Z221),"0")</f>
        <v>1.9529999999999999E-2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85">
        <f>IFERROR(SUM(X220:X221),"0")</f>
        <v>6</v>
      </c>
      <c r="Y223" s="585">
        <f>IFERROR(SUM(Y220:Y221),"0")</f>
        <v>7.1999999999999993</v>
      </c>
      <c r="Z223" s="37"/>
      <c r="AA223" s="586"/>
      <c r="AB223" s="586"/>
      <c r="AC223" s="586"/>
    </row>
    <row r="224" spans="1:68" ht="16.5" hidden="1" customHeight="1" x14ac:dyDescent="0.25">
      <c r="A224" s="624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71</v>
      </c>
      <c r="Q233" s="615"/>
      <c r="R233" s="615"/>
      <c r="S233" s="615"/>
      <c r="T233" s="615"/>
      <c r="U233" s="615"/>
      <c r="V233" s="616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71</v>
      </c>
      <c r="Q234" s="615"/>
      <c r="R234" s="615"/>
      <c r="S234" s="615"/>
      <c r="T234" s="615"/>
      <c r="U234" s="615"/>
      <c r="V234" s="616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71</v>
      </c>
      <c r="Q238" s="615"/>
      <c r="R238" s="615"/>
      <c r="S238" s="615"/>
      <c r="T238" s="615"/>
      <c r="U238" s="615"/>
      <c r="V238" s="616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71</v>
      </c>
      <c r="Q239" s="615"/>
      <c r="R239" s="615"/>
      <c r="S239" s="615"/>
      <c r="T239" s="615"/>
      <c r="U239" s="615"/>
      <c r="V239" s="616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2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71</v>
      </c>
      <c r="Q243" s="615"/>
      <c r="R243" s="615"/>
      <c r="S243" s="615"/>
      <c r="T243" s="615"/>
      <c r="U243" s="615"/>
      <c r="V243" s="616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71</v>
      </c>
      <c r="Q244" s="615"/>
      <c r="R244" s="615"/>
      <c r="S244" s="615"/>
      <c r="T244" s="615"/>
      <c r="U244" s="615"/>
      <c r="V244" s="616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0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71</v>
      </c>
      <c r="Q252" s="615"/>
      <c r="R252" s="615"/>
      <c r="S252" s="615"/>
      <c r="T252" s="615"/>
      <c r="U252" s="615"/>
      <c r="V252" s="616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71</v>
      </c>
      <c r="Q253" s="615"/>
      <c r="R253" s="615"/>
      <c r="S253" s="615"/>
      <c r="T253" s="615"/>
      <c r="U253" s="615"/>
      <c r="V253" s="616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71</v>
      </c>
      <c r="Q261" s="615"/>
      <c r="R261" s="615"/>
      <c r="S261" s="615"/>
      <c r="T261" s="615"/>
      <c r="U261" s="615"/>
      <c r="V261" s="616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71</v>
      </c>
      <c r="Q262" s="615"/>
      <c r="R262" s="615"/>
      <c r="S262" s="615"/>
      <c r="T262" s="615"/>
      <c r="U262" s="615"/>
      <c r="V262" s="616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4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80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71</v>
      </c>
      <c r="Q269" s="615"/>
      <c r="R269" s="615"/>
      <c r="S269" s="615"/>
      <c r="T269" s="615"/>
      <c r="U269" s="615"/>
      <c r="V269" s="616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71</v>
      </c>
      <c r="Q270" s="615"/>
      <c r="R270" s="615"/>
      <c r="S270" s="615"/>
      <c r="T270" s="615"/>
      <c r="U270" s="615"/>
      <c r="V270" s="616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149</v>
      </c>
      <c r="Y274" s="584">
        <f>IFERROR(IF(X274="",0,CEILING((X274/$H274),1)*$H274),"")</f>
        <v>151.19999999999999</v>
      </c>
      <c r="Z274" s="36">
        <f>IFERROR(IF(Y274=0,"",ROUNDUP(Y274/H274,0)*0.00651),"")</f>
        <v>0.41012999999999999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164.64500000000001</v>
      </c>
      <c r="BN274" s="64">
        <f>IFERROR(Y274*I274/H274,"0")</f>
        <v>167.07599999999999</v>
      </c>
      <c r="BO274" s="64">
        <f>IFERROR(1/J274*(X274/H274),"0")</f>
        <v>0.34111721611721618</v>
      </c>
      <c r="BP274" s="64">
        <f>IFERROR(1/J274*(Y274/H274),"0")</f>
        <v>0.3461538461538462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218</v>
      </c>
      <c r="Y275" s="584">
        <f>IFERROR(IF(X275="",0,CEILING((X275/$H275),1)*$H275),"")</f>
        <v>218.4</v>
      </c>
      <c r="Z275" s="36">
        <f>IFERROR(IF(Y275=0,"",ROUNDUP(Y275/H275,0)*0.00651),"")</f>
        <v>0.59240999999999999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234.35000000000002</v>
      </c>
      <c r="BN275" s="64">
        <f>IFERROR(Y275*I275/H275,"0")</f>
        <v>234.78</v>
      </c>
      <c r="BO275" s="64">
        <f>IFERROR(1/J275*(X275/H275),"0")</f>
        <v>0.4990842490842492</v>
      </c>
      <c r="BP275" s="64">
        <f>IFERROR(1/J275*(Y275/H275),"0")</f>
        <v>0.5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71</v>
      </c>
      <c r="Q276" s="615"/>
      <c r="R276" s="615"/>
      <c r="S276" s="615"/>
      <c r="T276" s="615"/>
      <c r="U276" s="615"/>
      <c r="V276" s="616"/>
      <c r="W276" s="37" t="s">
        <v>72</v>
      </c>
      <c r="X276" s="585">
        <f>IFERROR(X273/H273,"0")+IFERROR(X274/H274,"0")+IFERROR(X275/H275,"0")</f>
        <v>152.91666666666669</v>
      </c>
      <c r="Y276" s="585">
        <f>IFERROR(Y273/H273,"0")+IFERROR(Y274/H274,"0")+IFERROR(Y275/H275,"0")</f>
        <v>154</v>
      </c>
      <c r="Z276" s="585">
        <f>IFERROR(IF(Z273="",0,Z273),"0")+IFERROR(IF(Z274="",0,Z274),"0")+IFERROR(IF(Z275="",0,Z275),"0")</f>
        <v>1.00254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71</v>
      </c>
      <c r="Q277" s="615"/>
      <c r="R277" s="615"/>
      <c r="S277" s="615"/>
      <c r="T277" s="615"/>
      <c r="U277" s="615"/>
      <c r="V277" s="616"/>
      <c r="W277" s="37" t="s">
        <v>69</v>
      </c>
      <c r="X277" s="585">
        <f>IFERROR(SUM(X273:X275),"0")</f>
        <v>367</v>
      </c>
      <c r="Y277" s="585">
        <f>IFERROR(SUM(Y273:Y275),"0")</f>
        <v>369.6</v>
      </c>
      <c r="Z277" s="37"/>
      <c r="AA277" s="586"/>
      <c r="AB277" s="586"/>
      <c r="AC277" s="586"/>
    </row>
    <row r="278" spans="1:68" ht="16.5" hidden="1" customHeight="1" x14ac:dyDescent="0.25">
      <c r="A278" s="624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71</v>
      </c>
      <c r="Q285" s="615"/>
      <c r="R285" s="615"/>
      <c r="S285" s="615"/>
      <c r="T285" s="615"/>
      <c r="U285" s="615"/>
      <c r="V285" s="616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71</v>
      </c>
      <c r="Q286" s="615"/>
      <c r="R286" s="615"/>
      <c r="S286" s="615"/>
      <c r="T286" s="615"/>
      <c r="U286" s="615"/>
      <c r="V286" s="616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71</v>
      </c>
      <c r="Q300" s="615"/>
      <c r="R300" s="615"/>
      <c r="S300" s="615"/>
      <c r="T300" s="615"/>
      <c r="U300" s="615"/>
      <c r="V300" s="616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71</v>
      </c>
      <c r="Q301" s="615"/>
      <c r="R301" s="615"/>
      <c r="S301" s="615"/>
      <c r="T301" s="615"/>
      <c r="U301" s="615"/>
      <c r="V301" s="616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71</v>
      </c>
      <c r="Q310" s="615"/>
      <c r="R310" s="615"/>
      <c r="S310" s="615"/>
      <c r="T310" s="615"/>
      <c r="U310" s="615"/>
      <c r="V310" s="616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71</v>
      </c>
      <c r="Q311" s="615"/>
      <c r="R311" s="615"/>
      <c r="S311" s="615"/>
      <c r="T311" s="615"/>
      <c r="U311" s="615"/>
      <c r="V311" s="616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71</v>
      </c>
      <c r="Q318" s="615"/>
      <c r="R318" s="615"/>
      <c r="S318" s="615"/>
      <c r="T318" s="615"/>
      <c r="U318" s="615"/>
      <c r="V318" s="616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71</v>
      </c>
      <c r="Q319" s="615"/>
      <c r="R319" s="615"/>
      <c r="S319" s="615"/>
      <c r="T319" s="615"/>
      <c r="U319" s="615"/>
      <c r="V319" s="616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522</v>
      </c>
      <c r="Y322" s="584">
        <f>IFERROR(IF(X322="",0,CEILING((X322/$H322),1)*$H322),"")</f>
        <v>522.6</v>
      </c>
      <c r="Z322" s="36">
        <f>IFERROR(IF(Y322=0,"",ROUNDUP(Y322/H322,0)*0.01898),"")</f>
        <v>1.27166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556.73307692307696</v>
      </c>
      <c r="BN322" s="64">
        <f>IFERROR(Y322*I322/H322,"0")</f>
        <v>557.37300000000016</v>
      </c>
      <c r="BO322" s="64">
        <f>IFERROR(1/J322*(X322/H322),"0")</f>
        <v>1.0456730769230769</v>
      </c>
      <c r="BP322" s="64">
        <f>IFERROR(1/J322*(Y322/H322),"0")</f>
        <v>1.046875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71</v>
      </c>
      <c r="Q324" s="615"/>
      <c r="R324" s="615"/>
      <c r="S324" s="615"/>
      <c r="T324" s="615"/>
      <c r="U324" s="615"/>
      <c r="V324" s="616"/>
      <c r="W324" s="37" t="s">
        <v>72</v>
      </c>
      <c r="X324" s="585">
        <f>IFERROR(X321/H321,"0")+IFERROR(X322/H322,"0")+IFERROR(X323/H323,"0")</f>
        <v>66.92307692307692</v>
      </c>
      <c r="Y324" s="585">
        <f>IFERROR(Y321/H321,"0")+IFERROR(Y322/H322,"0")+IFERROR(Y323/H323,"0")</f>
        <v>67</v>
      </c>
      <c r="Z324" s="585">
        <f>IFERROR(IF(Z321="",0,Z321),"0")+IFERROR(IF(Z322="",0,Z322),"0")+IFERROR(IF(Z323="",0,Z323),"0")</f>
        <v>1.27166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71</v>
      </c>
      <c r="Q325" s="615"/>
      <c r="R325" s="615"/>
      <c r="S325" s="615"/>
      <c r="T325" s="615"/>
      <c r="U325" s="615"/>
      <c r="V325" s="616"/>
      <c r="W325" s="37" t="s">
        <v>69</v>
      </c>
      <c r="X325" s="585">
        <f>IFERROR(SUM(X321:X323),"0")</f>
        <v>522</v>
      </c>
      <c r="Y325" s="585">
        <f>IFERROR(SUM(Y321:Y323),"0")</f>
        <v>522.6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3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2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3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28</v>
      </c>
      <c r="Y331" s="584">
        <f>IFERROR(IF(X331="",0,CEILING((X331/$H331),1)*$H331),"")</f>
        <v>28.049999999999997</v>
      </c>
      <c r="Z331" s="36">
        <f>IFERROR(IF(Y331=0,"",ROUNDUP(Y331/H331,0)*0.00651),"")</f>
        <v>7.1610000000000007E-2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31.623529411764707</v>
      </c>
      <c r="BN331" s="64">
        <f>IFERROR(Y331*I331/H331,"0")</f>
        <v>31.68</v>
      </c>
      <c r="BO331" s="64">
        <f>IFERROR(1/J331*(X331/H331),"0")</f>
        <v>6.0331825037707398E-2</v>
      </c>
      <c r="BP331" s="64">
        <f>IFERROR(1/J331*(Y331/H331),"0")</f>
        <v>6.0439560439560447E-2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71</v>
      </c>
      <c r="Q332" s="615"/>
      <c r="R332" s="615"/>
      <c r="S332" s="615"/>
      <c r="T332" s="615"/>
      <c r="U332" s="615"/>
      <c r="V332" s="616"/>
      <c r="W332" s="37" t="s">
        <v>72</v>
      </c>
      <c r="X332" s="585">
        <f>IFERROR(X327/H327,"0")+IFERROR(X328/H328,"0")+IFERROR(X329/H329,"0")+IFERROR(X330/H330,"0")+IFERROR(X331/H331,"0")</f>
        <v>10.980392156862745</v>
      </c>
      <c r="Y332" s="585">
        <f>IFERROR(Y327/H327,"0")+IFERROR(Y328/H328,"0")+IFERROR(Y329/H329,"0")+IFERROR(Y330/H330,"0")+IFERROR(Y331/H331,"0")</f>
        <v>11</v>
      </c>
      <c r="Z332" s="585">
        <f>IFERROR(IF(Z327="",0,Z327),"0")+IFERROR(IF(Z328="",0,Z328),"0")+IFERROR(IF(Z329="",0,Z329),"0")+IFERROR(IF(Z330="",0,Z330),"0")+IFERROR(IF(Z331="",0,Z331),"0")</f>
        <v>7.1610000000000007E-2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71</v>
      </c>
      <c r="Q333" s="615"/>
      <c r="R333" s="615"/>
      <c r="S333" s="615"/>
      <c r="T333" s="615"/>
      <c r="U333" s="615"/>
      <c r="V333" s="616"/>
      <c r="W333" s="37" t="s">
        <v>69</v>
      </c>
      <c r="X333" s="585">
        <f>IFERROR(SUM(X327:X331),"0")</f>
        <v>28</v>
      </c>
      <c r="Y333" s="585">
        <f>IFERROR(SUM(Y327:Y331),"0")</f>
        <v>28.049999999999997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71</v>
      </c>
      <c r="Q338" s="615"/>
      <c r="R338" s="615"/>
      <c r="S338" s="615"/>
      <c r="T338" s="615"/>
      <c r="U338" s="615"/>
      <c r="V338" s="616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71</v>
      </c>
      <c r="Q339" s="615"/>
      <c r="R339" s="615"/>
      <c r="S339" s="615"/>
      <c r="T339" s="615"/>
      <c r="U339" s="615"/>
      <c r="V339" s="616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71</v>
      </c>
      <c r="Q345" s="615"/>
      <c r="R345" s="615"/>
      <c r="S345" s="615"/>
      <c r="T345" s="615"/>
      <c r="U345" s="615"/>
      <c r="V345" s="616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71</v>
      </c>
      <c r="Q346" s="615"/>
      <c r="R346" s="615"/>
      <c r="S346" s="615"/>
      <c r="T346" s="615"/>
      <c r="U346" s="615"/>
      <c r="V346" s="616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897</v>
      </c>
      <c r="Y350" s="584">
        <f t="shared" ref="Y350:Y356" si="58">IFERROR(IF(X350="",0,CEILING((X350/$H350),1)*$H350),"")</f>
        <v>900</v>
      </c>
      <c r="Z350" s="36">
        <f>IFERROR(IF(Y350=0,"",ROUNDUP(Y350/H350,0)*0.02175),"")</f>
        <v>1.3049999999999999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925.70399999999995</v>
      </c>
      <c r="BN350" s="64">
        <f t="shared" ref="BN350:BN356" si="60">IFERROR(Y350*I350/H350,"0")</f>
        <v>928.8</v>
      </c>
      <c r="BO350" s="64">
        <f t="shared" ref="BO350:BO356" si="61">IFERROR(1/J350*(X350/H350),"0")</f>
        <v>1.2458333333333331</v>
      </c>
      <c r="BP350" s="64">
        <f t="shared" ref="BP350:BP356" si="62">IFERROR(1/J350*(Y350/H350),"0")</f>
        <v>1.25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24</v>
      </c>
      <c r="Y351" s="584">
        <f t="shared" si="58"/>
        <v>30</v>
      </c>
      <c r="Z351" s="36">
        <f>IFERROR(IF(Y351=0,"",ROUNDUP(Y351/H351,0)*0.02175),"")</f>
        <v>4.3499999999999997E-2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24.767999999999997</v>
      </c>
      <c r="BN351" s="64">
        <f t="shared" si="60"/>
        <v>30.96</v>
      </c>
      <c r="BO351" s="64">
        <f t="shared" si="61"/>
        <v>3.3333333333333333E-2</v>
      </c>
      <c r="BP351" s="64">
        <f t="shared" si="62"/>
        <v>4.1666666666666664E-2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587</v>
      </c>
      <c r="Y352" s="584">
        <f t="shared" si="58"/>
        <v>600</v>
      </c>
      <c r="Z352" s="36">
        <f>IFERROR(IF(Y352=0,"",ROUNDUP(Y352/H352,0)*0.02175),"")</f>
        <v>0.86999999999999988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605.78399999999999</v>
      </c>
      <c r="BN352" s="64">
        <f t="shared" si="60"/>
        <v>619.20000000000005</v>
      </c>
      <c r="BO352" s="64">
        <f t="shared" si="61"/>
        <v>0.81527777777777777</v>
      </c>
      <c r="BP352" s="64">
        <f t="shared" si="62"/>
        <v>0.83333333333333326</v>
      </c>
    </row>
    <row r="353" spans="1:68" ht="37.5" hidden="1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71</v>
      </c>
      <c r="Q357" s="615"/>
      <c r="R357" s="615"/>
      <c r="S357" s="615"/>
      <c r="T357" s="615"/>
      <c r="U357" s="615"/>
      <c r="V357" s="616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100.53333333333333</v>
      </c>
      <c r="Y357" s="585">
        <f>IFERROR(Y350/H350,"0")+IFERROR(Y351/H351,"0")+IFERROR(Y352/H352,"0")+IFERROR(Y353/H353,"0")+IFERROR(Y354/H354,"0")+IFERROR(Y355/H355,"0")+IFERROR(Y356/H356,"0")</f>
        <v>102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2.2184999999999997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71</v>
      </c>
      <c r="Q358" s="615"/>
      <c r="R358" s="615"/>
      <c r="S358" s="615"/>
      <c r="T358" s="615"/>
      <c r="U358" s="615"/>
      <c r="V358" s="616"/>
      <c r="W358" s="37" t="s">
        <v>69</v>
      </c>
      <c r="X358" s="585">
        <f>IFERROR(SUM(X350:X356),"0")</f>
        <v>1508</v>
      </c>
      <c r="Y358" s="585">
        <f>IFERROR(SUM(Y350:Y356),"0")</f>
        <v>1530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1221</v>
      </c>
      <c r="Y360" s="584">
        <f>IFERROR(IF(X360="",0,CEILING((X360/$H360),1)*$H360),"")</f>
        <v>1230</v>
      </c>
      <c r="Z360" s="36">
        <f>IFERROR(IF(Y360=0,"",ROUNDUP(Y360/H360,0)*0.02175),"")</f>
        <v>1.7834999999999999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1260.0720000000001</v>
      </c>
      <c r="BN360" s="64">
        <f>IFERROR(Y360*I360/H360,"0")</f>
        <v>1269.3600000000001</v>
      </c>
      <c r="BO360" s="64">
        <f>IFERROR(1/J360*(X360/H360),"0")</f>
        <v>1.6958333333333333</v>
      </c>
      <c r="BP360" s="64">
        <f>IFERROR(1/J360*(Y360/H360),"0")</f>
        <v>1.7083333333333333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71</v>
      </c>
      <c r="Q362" s="615"/>
      <c r="R362" s="615"/>
      <c r="S362" s="615"/>
      <c r="T362" s="615"/>
      <c r="U362" s="615"/>
      <c r="V362" s="616"/>
      <c r="W362" s="37" t="s">
        <v>72</v>
      </c>
      <c r="X362" s="585">
        <f>IFERROR(X360/H360,"0")+IFERROR(X361/H361,"0")</f>
        <v>81.400000000000006</v>
      </c>
      <c r="Y362" s="585">
        <f>IFERROR(Y360/H360,"0")+IFERROR(Y361/H361,"0")</f>
        <v>82</v>
      </c>
      <c r="Z362" s="585">
        <f>IFERROR(IF(Z360="",0,Z360),"0")+IFERROR(IF(Z361="",0,Z361),"0")</f>
        <v>1.7834999999999999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71</v>
      </c>
      <c r="Q363" s="615"/>
      <c r="R363" s="615"/>
      <c r="S363" s="615"/>
      <c r="T363" s="615"/>
      <c r="U363" s="615"/>
      <c r="V363" s="616"/>
      <c r="W363" s="37" t="s">
        <v>69</v>
      </c>
      <c r="X363" s="585">
        <f>IFERROR(SUM(X360:X361),"0")</f>
        <v>1221</v>
      </c>
      <c r="Y363" s="585">
        <f>IFERROR(SUM(Y360:Y361),"0")</f>
        <v>1230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71</v>
      </c>
      <c r="Q367" s="615"/>
      <c r="R367" s="615"/>
      <c r="S367" s="615"/>
      <c r="T367" s="615"/>
      <c r="U367" s="615"/>
      <c r="V367" s="616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71</v>
      </c>
      <c r="Q368" s="615"/>
      <c r="R368" s="615"/>
      <c r="S368" s="615"/>
      <c r="T368" s="615"/>
      <c r="U368" s="615"/>
      <c r="V368" s="616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71</v>
      </c>
      <c r="Q371" s="615"/>
      <c r="R371" s="615"/>
      <c r="S371" s="615"/>
      <c r="T371" s="615"/>
      <c r="U371" s="615"/>
      <c r="V371" s="616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71</v>
      </c>
      <c r="Q372" s="615"/>
      <c r="R372" s="615"/>
      <c r="S372" s="615"/>
      <c r="T372" s="615"/>
      <c r="U372" s="615"/>
      <c r="V372" s="616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24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45</v>
      </c>
      <c r="Y377" s="584">
        <f>IFERROR(IF(X377="",0,CEILING((X377/$H377),1)*$H377),"")</f>
        <v>48</v>
      </c>
      <c r="Z377" s="36">
        <f>IFERROR(IF(Y377=0,"",ROUNDUP(Y377/H377,0)*0.01898),"")</f>
        <v>7.5920000000000001E-2</v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46.631250000000001</v>
      </c>
      <c r="BN377" s="64">
        <f>IFERROR(Y377*I377/H377,"0")</f>
        <v>49.74</v>
      </c>
      <c r="BO377" s="64">
        <f>IFERROR(1/J377*(X377/H377),"0")</f>
        <v>5.859375E-2</v>
      </c>
      <c r="BP377" s="64">
        <f>IFERROR(1/J377*(Y377/H377),"0")</f>
        <v>6.25E-2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71</v>
      </c>
      <c r="Q379" s="615"/>
      <c r="R379" s="615"/>
      <c r="S379" s="615"/>
      <c r="T379" s="615"/>
      <c r="U379" s="615"/>
      <c r="V379" s="616"/>
      <c r="W379" s="37" t="s">
        <v>72</v>
      </c>
      <c r="X379" s="585">
        <f>IFERROR(X375/H375,"0")+IFERROR(X376/H376,"0")+IFERROR(X377/H377,"0")+IFERROR(X378/H378,"0")</f>
        <v>3.75</v>
      </c>
      <c r="Y379" s="585">
        <f>IFERROR(Y375/H375,"0")+IFERROR(Y376/H376,"0")+IFERROR(Y377/H377,"0")+IFERROR(Y378/H378,"0")</f>
        <v>4</v>
      </c>
      <c r="Z379" s="585">
        <f>IFERROR(IF(Z375="",0,Z375),"0")+IFERROR(IF(Z376="",0,Z376),"0")+IFERROR(IF(Z377="",0,Z377),"0")+IFERROR(IF(Z378="",0,Z378),"0")</f>
        <v>7.5920000000000001E-2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71</v>
      </c>
      <c r="Q380" s="615"/>
      <c r="R380" s="615"/>
      <c r="S380" s="615"/>
      <c r="T380" s="615"/>
      <c r="U380" s="615"/>
      <c r="V380" s="616"/>
      <c r="W380" s="37" t="s">
        <v>69</v>
      </c>
      <c r="X380" s="585">
        <f>IFERROR(SUM(X375:X378),"0")</f>
        <v>45</v>
      </c>
      <c r="Y380" s="585">
        <f>IFERROR(SUM(Y375:Y378),"0")</f>
        <v>48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1186</v>
      </c>
      <c r="Y386" s="584">
        <f>IFERROR(IF(X386="",0,CEILING((X386/$H386),1)*$H386),"")</f>
        <v>1188</v>
      </c>
      <c r="Z386" s="36">
        <f>IFERROR(IF(Y386=0,"",ROUNDUP(Y386/H386,0)*0.01898),"")</f>
        <v>2.50536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1254.3926666666666</v>
      </c>
      <c r="BN386" s="64">
        <f>IFERROR(Y386*I386/H386,"0")</f>
        <v>1256.508</v>
      </c>
      <c r="BO386" s="64">
        <f>IFERROR(1/J386*(X386/H386),"0")</f>
        <v>2.0590277777777777</v>
      </c>
      <c r="BP386" s="64">
        <f>IFERROR(1/J386*(Y386/H386),"0")</f>
        <v>2.0625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71</v>
      </c>
      <c r="Q388" s="615"/>
      <c r="R388" s="615"/>
      <c r="S388" s="615"/>
      <c r="T388" s="615"/>
      <c r="U388" s="615"/>
      <c r="V388" s="616"/>
      <c r="W388" s="37" t="s">
        <v>72</v>
      </c>
      <c r="X388" s="585">
        <f>IFERROR(X386/H386,"0")+IFERROR(X387/H387,"0")</f>
        <v>131.77777777777777</v>
      </c>
      <c r="Y388" s="585">
        <f>IFERROR(Y386/H386,"0")+IFERROR(Y387/H387,"0")</f>
        <v>132</v>
      </c>
      <c r="Z388" s="585">
        <f>IFERROR(IF(Z386="",0,Z386),"0")+IFERROR(IF(Z387="",0,Z387),"0")</f>
        <v>2.50536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71</v>
      </c>
      <c r="Q389" s="615"/>
      <c r="R389" s="615"/>
      <c r="S389" s="615"/>
      <c r="T389" s="615"/>
      <c r="U389" s="615"/>
      <c r="V389" s="616"/>
      <c r="W389" s="37" t="s">
        <v>69</v>
      </c>
      <c r="X389" s="585">
        <f>IFERROR(SUM(X386:X387),"0")</f>
        <v>1186</v>
      </c>
      <c r="Y389" s="585">
        <f>IFERROR(SUM(Y386:Y387),"0")</f>
        <v>1188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71</v>
      </c>
      <c r="Q392" s="615"/>
      <c r="R392" s="615"/>
      <c r="S392" s="615"/>
      <c r="T392" s="615"/>
      <c r="U392" s="615"/>
      <c r="V392" s="616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71</v>
      </c>
      <c r="Q393" s="615"/>
      <c r="R393" s="615"/>
      <c r="S393" s="615"/>
      <c r="T393" s="615"/>
      <c r="U393" s="615"/>
      <c r="V393" s="616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71</v>
      </c>
      <c r="Q407" s="615"/>
      <c r="R407" s="615"/>
      <c r="S407" s="615"/>
      <c r="T407" s="615"/>
      <c r="U407" s="615"/>
      <c r="V407" s="616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71</v>
      </c>
      <c r="Q408" s="615"/>
      <c r="R408" s="615"/>
      <c r="S408" s="615"/>
      <c r="T408" s="615"/>
      <c r="U408" s="615"/>
      <c r="V408" s="616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71</v>
      </c>
      <c r="Q412" s="615"/>
      <c r="R412" s="615"/>
      <c r="S412" s="615"/>
      <c r="T412" s="615"/>
      <c r="U412" s="615"/>
      <c r="V412" s="616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71</v>
      </c>
      <c r="Q413" s="615"/>
      <c r="R413" s="615"/>
      <c r="S413" s="615"/>
      <c r="T413" s="615"/>
      <c r="U413" s="615"/>
      <c r="V413" s="616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71</v>
      </c>
      <c r="Q418" s="615"/>
      <c r="R418" s="615"/>
      <c r="S418" s="615"/>
      <c r="T418" s="615"/>
      <c r="U418" s="615"/>
      <c r="V418" s="616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71</v>
      </c>
      <c r="Q419" s="615"/>
      <c r="R419" s="615"/>
      <c r="S419" s="615"/>
      <c r="T419" s="615"/>
      <c r="U419" s="615"/>
      <c r="V419" s="616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71</v>
      </c>
      <c r="Q425" s="615"/>
      <c r="R425" s="615"/>
      <c r="S425" s="615"/>
      <c r="T425" s="615"/>
      <c r="U425" s="615"/>
      <c r="V425" s="616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71</v>
      </c>
      <c r="Q426" s="615"/>
      <c r="R426" s="615"/>
      <c r="S426" s="615"/>
      <c r="T426" s="615"/>
      <c r="U426" s="615"/>
      <c r="V426" s="616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71</v>
      </c>
      <c r="Q430" s="615"/>
      <c r="R430" s="615"/>
      <c r="S430" s="615"/>
      <c r="T430" s="615"/>
      <c r="U430" s="615"/>
      <c r="V430" s="616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71</v>
      </c>
      <c r="Q431" s="615"/>
      <c r="R431" s="615"/>
      <c r="S431" s="615"/>
      <c r="T431" s="615"/>
      <c r="U431" s="615"/>
      <c r="V431" s="616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104</v>
      </c>
      <c r="Y440" s="584">
        <f t="shared" ref="Y440:Y454" si="69">IFERROR(IF(X440="",0,CEILING((X440/$H440),1)*$H440),"")</f>
        <v>105.60000000000001</v>
      </c>
      <c r="Z440" s="36">
        <f t="shared" ref="Z440:Z446" si="70">IFERROR(IF(Y440=0,"",ROUNDUP(Y440/H440,0)*0.01196),"")</f>
        <v>0.2392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111.09090909090908</v>
      </c>
      <c r="BN440" s="64">
        <f t="shared" ref="BN440:BN454" si="72">IFERROR(Y440*I440/H440,"0")</f>
        <v>112.80000000000001</v>
      </c>
      <c r="BO440" s="64">
        <f t="shared" ref="BO440:BO454" si="73">IFERROR(1/J440*(X440/H440),"0")</f>
        <v>0.18939393939393939</v>
      </c>
      <c r="BP440" s="64">
        <f t="shared" ref="BP440:BP454" si="74">IFERROR(1/J440*(Y440/H440),"0")</f>
        <v>0.19230769230769232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656</v>
      </c>
      <c r="Y442" s="584">
        <f t="shared" si="69"/>
        <v>660</v>
      </c>
      <c r="Z442" s="36">
        <f t="shared" si="70"/>
        <v>1.4950000000000001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700.72727272727263</v>
      </c>
      <c r="BN442" s="64">
        <f t="shared" si="72"/>
        <v>704.99999999999989</v>
      </c>
      <c r="BO442" s="64">
        <f t="shared" si="73"/>
        <v>1.1946386946386947</v>
      </c>
      <c r="BP442" s="64">
        <f t="shared" si="74"/>
        <v>1.2019230769230771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5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672</v>
      </c>
      <c r="Y445" s="584">
        <f t="shared" si="69"/>
        <v>675.84</v>
      </c>
      <c r="Z445" s="36">
        <f t="shared" si="70"/>
        <v>1.53088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717.81818181818176</v>
      </c>
      <c r="BN445" s="64">
        <f t="shared" si="72"/>
        <v>721.92</v>
      </c>
      <c r="BO445" s="64">
        <f t="shared" si="73"/>
        <v>1.2237762237762237</v>
      </c>
      <c r="BP445" s="64">
        <f t="shared" si="74"/>
        <v>1.2307692307692308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60</v>
      </c>
      <c r="Y448" s="584">
        <f t="shared" si="69"/>
        <v>61.2</v>
      </c>
      <c r="Z448" s="36">
        <f>IFERROR(IF(Y448=0,"",ROUNDUP(Y448/H448,0)*0.00902),"")</f>
        <v>0.15334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63.5</v>
      </c>
      <c r="BN448" s="64">
        <f t="shared" si="72"/>
        <v>64.77000000000001</v>
      </c>
      <c r="BO448" s="64">
        <f t="shared" si="73"/>
        <v>0.12626262626262627</v>
      </c>
      <c r="BP448" s="64">
        <f t="shared" si="74"/>
        <v>0.12878787878787878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7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71</v>
      </c>
      <c r="Q455" s="615"/>
      <c r="R455" s="615"/>
      <c r="S455" s="615"/>
      <c r="T455" s="615"/>
      <c r="U455" s="615"/>
      <c r="V455" s="616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287.87878787878788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290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3.4184200000000002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71</v>
      </c>
      <c r="Q456" s="615"/>
      <c r="R456" s="615"/>
      <c r="S456" s="615"/>
      <c r="T456" s="615"/>
      <c r="U456" s="615"/>
      <c r="V456" s="616"/>
      <c r="W456" s="37" t="s">
        <v>69</v>
      </c>
      <c r="X456" s="585">
        <f>IFERROR(SUM(X440:X454),"0")</f>
        <v>1492</v>
      </c>
      <c r="Y456" s="585">
        <f>IFERROR(SUM(Y440:Y454),"0")</f>
        <v>1502.64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933</v>
      </c>
      <c r="Y458" s="584">
        <f>IFERROR(IF(X458="",0,CEILING((X458/$H458),1)*$H458),"")</f>
        <v>934.56000000000006</v>
      </c>
      <c r="Z458" s="36">
        <f>IFERROR(IF(Y458=0,"",ROUNDUP(Y458/H458,0)*0.01196),"")</f>
        <v>2.1169199999999999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996.61363636363626</v>
      </c>
      <c r="BN458" s="64">
        <f>IFERROR(Y458*I458/H458,"0")</f>
        <v>998.28000000000009</v>
      </c>
      <c r="BO458" s="64">
        <f>IFERROR(1/J458*(X458/H458),"0")</f>
        <v>1.6990821678321677</v>
      </c>
      <c r="BP458" s="64">
        <f>IFERROR(1/J458*(Y458/H458),"0")</f>
        <v>1.7019230769230771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71</v>
      </c>
      <c r="Q461" s="615"/>
      <c r="R461" s="615"/>
      <c r="S461" s="615"/>
      <c r="T461" s="615"/>
      <c r="U461" s="615"/>
      <c r="V461" s="616"/>
      <c r="W461" s="37" t="s">
        <v>72</v>
      </c>
      <c r="X461" s="585">
        <f>IFERROR(X458/H458,"0")+IFERROR(X459/H459,"0")+IFERROR(X460/H460,"0")</f>
        <v>176.70454545454544</v>
      </c>
      <c r="Y461" s="585">
        <f>IFERROR(Y458/H458,"0")+IFERROR(Y459/H459,"0")+IFERROR(Y460/H460,"0")</f>
        <v>177</v>
      </c>
      <c r="Z461" s="585">
        <f>IFERROR(IF(Z458="",0,Z458),"0")+IFERROR(IF(Z459="",0,Z459),"0")+IFERROR(IF(Z460="",0,Z460),"0")</f>
        <v>2.1169199999999999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71</v>
      </c>
      <c r="Q462" s="615"/>
      <c r="R462" s="615"/>
      <c r="S462" s="615"/>
      <c r="T462" s="615"/>
      <c r="U462" s="615"/>
      <c r="V462" s="616"/>
      <c r="W462" s="37" t="s">
        <v>69</v>
      </c>
      <c r="X462" s="585">
        <f>IFERROR(SUM(X458:X460),"0")</f>
        <v>933</v>
      </c>
      <c r="Y462" s="585">
        <f>IFERROR(SUM(Y458:Y460),"0")</f>
        <v>934.56000000000006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67</v>
      </c>
      <c r="Y464" s="584">
        <f t="shared" ref="Y464:Y470" si="75">IFERROR(IF(X464="",0,CEILING((X464/$H464),1)*$H464),"")</f>
        <v>68.64</v>
      </c>
      <c r="Z464" s="36">
        <f>IFERROR(IF(Y464=0,"",ROUNDUP(Y464/H464,0)*0.01196),"")</f>
        <v>0.15548000000000001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71.568181818181813</v>
      </c>
      <c r="BN464" s="64">
        <f t="shared" ref="BN464:BN470" si="77">IFERROR(Y464*I464/H464,"0")</f>
        <v>73.319999999999993</v>
      </c>
      <c r="BO464" s="64">
        <f t="shared" ref="BO464:BO470" si="78">IFERROR(1/J464*(X464/H464),"0")</f>
        <v>0.12201340326340326</v>
      </c>
      <c r="BP464" s="64">
        <f t="shared" ref="BP464:BP470" si="79">IFERROR(1/J464*(Y464/H464),"0")</f>
        <v>0.125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558</v>
      </c>
      <c r="Y465" s="584">
        <f t="shared" si="75"/>
        <v>559.68000000000006</v>
      </c>
      <c r="Z465" s="36">
        <f>IFERROR(IF(Y465=0,"",ROUNDUP(Y465/H465,0)*0.01196),"")</f>
        <v>1.26776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596.0454545454545</v>
      </c>
      <c r="BN465" s="64">
        <f t="shared" si="77"/>
        <v>597.84</v>
      </c>
      <c r="BO465" s="64">
        <f t="shared" si="78"/>
        <v>1.0161713286713285</v>
      </c>
      <c r="BP465" s="64">
        <f t="shared" si="79"/>
        <v>1.0192307692307694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781</v>
      </c>
      <c r="Y466" s="584">
        <f t="shared" si="75"/>
        <v>781.44</v>
      </c>
      <c r="Z466" s="36">
        <f>IFERROR(IF(Y466=0,"",ROUNDUP(Y466/H466,0)*0.01196),"")</f>
        <v>1.7700800000000001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834.25</v>
      </c>
      <c r="BN466" s="64">
        <f t="shared" si="77"/>
        <v>834.72</v>
      </c>
      <c r="BO466" s="64">
        <f t="shared" si="78"/>
        <v>1.422275641025641</v>
      </c>
      <c r="BP466" s="64">
        <f t="shared" si="79"/>
        <v>1.4230769230769231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71</v>
      </c>
      <c r="Q471" s="615"/>
      <c r="R471" s="615"/>
      <c r="S471" s="615"/>
      <c r="T471" s="615"/>
      <c r="U471" s="615"/>
      <c r="V471" s="616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266.28787878787875</v>
      </c>
      <c r="Y471" s="585">
        <f>IFERROR(Y464/H464,"0")+IFERROR(Y465/H465,"0")+IFERROR(Y466/H466,"0")+IFERROR(Y467/H467,"0")+IFERROR(Y468/H468,"0")+IFERROR(Y469/H469,"0")+IFERROR(Y470/H470,"0")</f>
        <v>267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3.1933199999999999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71</v>
      </c>
      <c r="Q472" s="615"/>
      <c r="R472" s="615"/>
      <c r="S472" s="615"/>
      <c r="T472" s="615"/>
      <c r="U472" s="615"/>
      <c r="V472" s="616"/>
      <c r="W472" s="37" t="s">
        <v>69</v>
      </c>
      <c r="X472" s="585">
        <f>IFERROR(SUM(X464:X470),"0")</f>
        <v>1406</v>
      </c>
      <c r="Y472" s="585">
        <f>IFERROR(SUM(Y464:Y470),"0")</f>
        <v>1409.7600000000002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71</v>
      </c>
      <c r="Q477" s="615"/>
      <c r="R477" s="615"/>
      <c r="S477" s="615"/>
      <c r="T477" s="615"/>
      <c r="U477" s="615"/>
      <c r="V477" s="616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71</v>
      </c>
      <c r="Q478" s="615"/>
      <c r="R478" s="615"/>
      <c r="S478" s="615"/>
      <c r="T478" s="615"/>
      <c r="U478" s="615"/>
      <c r="V478" s="616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63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4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0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71</v>
      </c>
      <c r="Q486" s="615"/>
      <c r="R486" s="615"/>
      <c r="S486" s="615"/>
      <c r="T486" s="615"/>
      <c r="U486" s="615"/>
      <c r="V486" s="616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71</v>
      </c>
      <c r="Q487" s="615"/>
      <c r="R487" s="615"/>
      <c r="S487" s="615"/>
      <c r="T487" s="615"/>
      <c r="U487" s="615"/>
      <c r="V487" s="616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3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6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3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7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0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71</v>
      </c>
      <c r="Q498" s="615"/>
      <c r="R498" s="615"/>
      <c r="S498" s="615"/>
      <c r="T498" s="615"/>
      <c r="U498" s="615"/>
      <c r="V498" s="616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71</v>
      </c>
      <c r="Q499" s="615"/>
      <c r="R499" s="615"/>
      <c r="S499" s="615"/>
      <c r="T499" s="615"/>
      <c r="U499" s="615"/>
      <c r="V499" s="616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2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8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38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71</v>
      </c>
      <c r="Q504" s="615"/>
      <c r="R504" s="615"/>
      <c r="S504" s="615"/>
      <c r="T504" s="615"/>
      <c r="U504" s="615"/>
      <c r="V504" s="616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71</v>
      </c>
      <c r="Q505" s="615"/>
      <c r="R505" s="615"/>
      <c r="S505" s="615"/>
      <c r="T505" s="615"/>
      <c r="U505" s="615"/>
      <c r="V505" s="616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3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56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32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25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71</v>
      </c>
      <c r="Q511" s="615"/>
      <c r="R511" s="615"/>
      <c r="S511" s="615"/>
      <c r="T511" s="615"/>
      <c r="U511" s="615"/>
      <c r="V511" s="616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71</v>
      </c>
      <c r="Q512" s="615"/>
      <c r="R512" s="615"/>
      <c r="S512" s="615"/>
      <c r="T512" s="615"/>
      <c r="U512" s="615"/>
      <c r="V512" s="616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0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71</v>
      </c>
      <c r="Q516" s="615"/>
      <c r="R516" s="615"/>
      <c r="S516" s="615"/>
      <c r="T516" s="615"/>
      <c r="U516" s="615"/>
      <c r="V516" s="616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71</v>
      </c>
      <c r="Q517" s="615"/>
      <c r="R517" s="615"/>
      <c r="S517" s="615"/>
      <c r="T517" s="615"/>
      <c r="U517" s="615"/>
      <c r="V517" s="616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800</v>
      </c>
      <c r="Q518" s="627"/>
      <c r="R518" s="627"/>
      <c r="S518" s="627"/>
      <c r="T518" s="627"/>
      <c r="U518" s="627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14497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14629.57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801</v>
      </c>
      <c r="Q519" s="627"/>
      <c r="R519" s="627"/>
      <c r="S519" s="627"/>
      <c r="T519" s="627"/>
      <c r="U519" s="627"/>
      <c r="V519" s="611"/>
      <c r="W519" s="37" t="s">
        <v>69</v>
      </c>
      <c r="X519" s="585">
        <f>IFERROR(SUM(BM22:BM515),"0")</f>
        <v>15344.705563207473</v>
      </c>
      <c r="Y519" s="585">
        <f>IFERROR(SUM(BN22:BN515),"0")</f>
        <v>15483.884000000002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802</v>
      </c>
      <c r="Q520" s="627"/>
      <c r="R520" s="627"/>
      <c r="S520" s="627"/>
      <c r="T520" s="627"/>
      <c r="U520" s="627"/>
      <c r="V520" s="611"/>
      <c r="W520" s="37" t="s">
        <v>803</v>
      </c>
      <c r="X520" s="38">
        <f>ROUNDUP(SUM(BO22:BO515),0)</f>
        <v>26</v>
      </c>
      <c r="Y520" s="38">
        <f>ROUNDUP(SUM(BP22:BP515),0)</f>
        <v>26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804</v>
      </c>
      <c r="Q521" s="627"/>
      <c r="R521" s="627"/>
      <c r="S521" s="627"/>
      <c r="T521" s="627"/>
      <c r="U521" s="627"/>
      <c r="V521" s="611"/>
      <c r="W521" s="37" t="s">
        <v>69</v>
      </c>
      <c r="X521" s="585">
        <f>GrossWeightTotal+PalletQtyTotal*25</f>
        <v>15994.705563207473</v>
      </c>
      <c r="Y521" s="585">
        <f>GrossWeightTotalR+PalletQtyTotalR*25</f>
        <v>16133.884000000002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805</v>
      </c>
      <c r="Q522" s="627"/>
      <c r="R522" s="627"/>
      <c r="S522" s="627"/>
      <c r="T522" s="627"/>
      <c r="U522" s="627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2488.9271207794536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2511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806</v>
      </c>
      <c r="Q523" s="627"/>
      <c r="R523" s="627"/>
      <c r="S523" s="627"/>
      <c r="T523" s="627"/>
      <c r="U523" s="627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30.296189999999999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9" t="s">
        <v>100</v>
      </c>
      <c r="D525" s="628"/>
      <c r="E525" s="628"/>
      <c r="F525" s="628"/>
      <c r="G525" s="628"/>
      <c r="H525" s="629"/>
      <c r="I525" s="619" t="s">
        <v>258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550</v>
      </c>
      <c r="U525" s="629"/>
      <c r="V525" s="619" t="s">
        <v>607</v>
      </c>
      <c r="W525" s="628"/>
      <c r="X525" s="628"/>
      <c r="Y525" s="629"/>
      <c r="Z525" s="580" t="s">
        <v>666</v>
      </c>
      <c r="AA525" s="619" t="s">
        <v>736</v>
      </c>
      <c r="AB525" s="629"/>
      <c r="AC525" s="52"/>
      <c r="AF525" s="581"/>
    </row>
    <row r="526" spans="1:68" ht="14.25" customHeight="1" thickTop="1" x14ac:dyDescent="0.2">
      <c r="A526" s="693" t="s">
        <v>809</v>
      </c>
      <c r="B526" s="619" t="s">
        <v>62</v>
      </c>
      <c r="C526" s="619" t="s">
        <v>101</v>
      </c>
      <c r="D526" s="619" t="s">
        <v>116</v>
      </c>
      <c r="E526" s="619" t="s">
        <v>176</v>
      </c>
      <c r="F526" s="619" t="s">
        <v>199</v>
      </c>
      <c r="G526" s="619" t="s">
        <v>234</v>
      </c>
      <c r="H526" s="619" t="s">
        <v>100</v>
      </c>
      <c r="I526" s="619" t="s">
        <v>259</v>
      </c>
      <c r="J526" s="619" t="s">
        <v>299</v>
      </c>
      <c r="K526" s="619" t="s">
        <v>360</v>
      </c>
      <c r="L526" s="619" t="s">
        <v>403</v>
      </c>
      <c r="M526" s="619" t="s">
        <v>419</v>
      </c>
      <c r="N526" s="581"/>
      <c r="O526" s="619" t="s">
        <v>432</v>
      </c>
      <c r="P526" s="619" t="s">
        <v>442</v>
      </c>
      <c r="Q526" s="619" t="s">
        <v>449</v>
      </c>
      <c r="R526" s="619" t="s">
        <v>454</v>
      </c>
      <c r="S526" s="619" t="s">
        <v>540</v>
      </c>
      <c r="T526" s="619" t="s">
        <v>551</v>
      </c>
      <c r="U526" s="619" t="s">
        <v>585</v>
      </c>
      <c r="V526" s="619" t="s">
        <v>608</v>
      </c>
      <c r="W526" s="619" t="s">
        <v>640</v>
      </c>
      <c r="X526" s="619" t="s">
        <v>658</v>
      </c>
      <c r="Y526" s="619" t="s">
        <v>662</v>
      </c>
      <c r="Z526" s="619" t="s">
        <v>666</v>
      </c>
      <c r="AA526" s="619" t="s">
        <v>736</v>
      </c>
      <c r="AB526" s="619" t="s">
        <v>795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118.80000000000001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579.40000000000009</v>
      </c>
      <c r="E528" s="46">
        <f>IFERROR(Y89*1,"0")+IFERROR(Y90*1,"0")+IFERROR(Y91*1,"0")+IFERROR(Y95*1,"0")+IFERROR(Y96*1,"0")+IFERROR(Y97*1,"0")+IFERROR(Y98*1,"0")+IFERROR(Y99*1,"0")+IFERROR(Y100*1,"0")</f>
        <v>1241.1000000000001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1368.3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224.46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2334.3000000000002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369.6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550.65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2760</v>
      </c>
      <c r="U528" s="46">
        <f>IFERROR(Y375*1,"0")+IFERROR(Y376*1,"0")+IFERROR(Y377*1,"0")+IFERROR(Y378*1,"0")+IFERROR(Y382*1,"0")+IFERROR(Y386*1,"0")+IFERROR(Y387*1,"0")+IFERROR(Y391*1,"0")</f>
        <v>1236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3846.9600000000005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6,00"/>
        <filter val="1 221,00"/>
        <filter val="1 406,00"/>
        <filter val="1 492,00"/>
        <filter val="1 508,00"/>
        <filter val="1 692,00"/>
        <filter val="1,01"/>
        <filter val="1,67"/>
        <filter val="10,19"/>
        <filter val="10,98"/>
        <filter val="100,53"/>
        <filter val="104,00"/>
        <filter val="110,00"/>
        <filter val="118,00"/>
        <filter val="12,00"/>
        <filter val="129,00"/>
        <filter val="131,78"/>
        <filter val="137,00"/>
        <filter val="14 497,00"/>
        <filter val="141,00"/>
        <filter val="141,11"/>
        <filter val="142,78"/>
        <filter val="149,00"/>
        <filter val="15 344,71"/>
        <filter val="15 994,71"/>
        <filter val="152,92"/>
        <filter val="16,02"/>
        <filter val="16,94"/>
        <filter val="173,00"/>
        <filter val="176,70"/>
        <filter val="19,00"/>
        <filter val="2 488,93"/>
        <filter val="2,00"/>
        <filter val="2,50"/>
        <filter val="215,00"/>
        <filter val="218,00"/>
        <filter val="22,00"/>
        <filter val="23,00"/>
        <filter val="24,00"/>
        <filter val="255,00"/>
        <filter val="26"/>
        <filter val="266,29"/>
        <filter val="28,00"/>
        <filter val="282,00"/>
        <filter val="287,88"/>
        <filter val="29,00"/>
        <filter val="297,00"/>
        <filter val="3,00"/>
        <filter val="3,75"/>
        <filter val="30,22"/>
        <filter val="318,00"/>
        <filter val="329,00"/>
        <filter val="367,00"/>
        <filter val="45,00"/>
        <filter val="484,00"/>
        <filter val="504,00"/>
        <filter val="51,00"/>
        <filter val="514,00"/>
        <filter val="515,00"/>
        <filter val="52,00"/>
        <filter val="522,00"/>
        <filter val="523,97"/>
        <filter val="557,00"/>
        <filter val="558,00"/>
        <filter val="579,00"/>
        <filter val="587,00"/>
        <filter val="6,00"/>
        <filter val="6,54"/>
        <filter val="60,00"/>
        <filter val="600,00"/>
        <filter val="61,04"/>
        <filter val="619,00"/>
        <filter val="652,00"/>
        <filter val="656,00"/>
        <filter val="66,92"/>
        <filter val="660,00"/>
        <filter val="67,00"/>
        <filter val="672,00"/>
        <filter val="7,00"/>
        <filter val="71,00"/>
        <filter val="73,00"/>
        <filter val="74,00"/>
        <filter val="78,13"/>
        <filter val="781,00"/>
        <filter val="81,40"/>
        <filter val="81,48"/>
        <filter val="84,00"/>
        <filter val="897,00"/>
        <filter val="933,00"/>
        <filter val="96,19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2025-06-19T10:52:09Z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