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23A8AF-59C6-47C3-B5ED-23663BAEA9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F528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Z27" i="1" l="1"/>
  <c r="BN27" i="1"/>
  <c r="Z43" i="1"/>
  <c r="BN43" i="1"/>
  <c r="BP54" i="1"/>
  <c r="BN54" i="1"/>
  <c r="Z54" i="1"/>
  <c r="BP78" i="1"/>
  <c r="BN78" i="1"/>
  <c r="Z78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BP68" i="1"/>
  <c r="BN68" i="1"/>
  <c r="Z68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101" i="1"/>
  <c r="Y115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Z112" i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425" i="1"/>
  <c r="F9" i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269" i="1" l="1"/>
  <c r="Z123" i="1"/>
  <c r="Z498" i="1"/>
  <c r="Z493" i="1"/>
  <c r="Z471" i="1"/>
  <c r="Z310" i="1"/>
  <c r="Z318" i="1"/>
  <c r="Z205" i="1"/>
  <c r="Z80" i="1"/>
  <c r="Z58" i="1"/>
  <c r="Z511" i="1"/>
  <c r="Z407" i="1"/>
  <c r="Z332" i="1"/>
  <c r="Z261" i="1"/>
  <c r="Z477" i="1"/>
  <c r="Z461" i="1"/>
  <c r="Z101" i="1"/>
  <c r="Y520" i="1"/>
  <c r="Z379" i="1"/>
  <c r="Z357" i="1"/>
  <c r="Z338" i="1"/>
  <c r="Z217" i="1"/>
  <c r="Z504" i="1"/>
  <c r="Z455" i="1"/>
  <c r="Z32" i="1"/>
  <c r="Y522" i="1"/>
  <c r="Y519" i="1"/>
  <c r="Z300" i="1"/>
  <c r="Z252" i="1"/>
  <c r="Y518" i="1"/>
  <c r="Y521" i="1" l="1"/>
  <c r="Z523" i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<sst xmlns="http://schemas.openxmlformats.org/spreadsheetml/2006/main" count="2344" uniqueCount="848">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</sst>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847</v>
      </c>
      <c r="I5" s="699"/>
      <c r="J5" s="699"/>
      <c r="K5" s="699"/>
      <c r="L5" s="699"/>
      <c r="M5" s="700"/>
      <c r="N5" s="58"/>
      <c r="P5" s="24" t="s">
        <v>10</v>
      </c>
      <c r="Q5" s="639">
        <v>45829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14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4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/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19</v>
      </c>
      <c r="Q8" s="776">
        <v>0.54166666666666663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1"/>
      <c r="R10" s="782"/>
      <c r="U10" s="24" t="s">
        <v>22</v>
      </c>
      <c r="V10" s="899" t="s">
        <v>23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0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11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3"/>
      <c r="R17" s="843"/>
      <c r="S17" s="843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4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60</v>
      </c>
      <c r="V18" s="67" t="s">
        <v>61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1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14</v>
      </c>
      <c r="Y41" s="58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14.563888888888886</v>
      </c>
      <c r="BN41" s="64">
        <f>IFERROR(Y41*I41/H41,"0")</f>
        <v>22.47</v>
      </c>
      <c r="BO41" s="64">
        <f>IFERROR(1/J41*(X41/H41),"0")</f>
        <v>2.0254629629629629E-2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57</v>
      </c>
      <c r="Y42" s="584">
        <f>IFERROR(IF(X42="",0,CEILING((X42/$H42),1)*$H42),"")</f>
        <v>59.2</v>
      </c>
      <c r="Z42" s="36">
        <f>IFERROR(IF(Y42=0,"",ROUNDUP(Y42/H42,0)*0.00902),"")</f>
        <v>0.14432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60.235135135135131</v>
      </c>
      <c r="BN42" s="64">
        <f>IFERROR(Y42*I42/H42,"0")</f>
        <v>62.56</v>
      </c>
      <c r="BO42" s="64">
        <f>IFERROR(1/J42*(X42/H42),"0")</f>
        <v>0.11670761670761672</v>
      </c>
      <c r="BP42" s="64">
        <f>IFERROR(1/J42*(Y42/H42),"0")</f>
        <v>0.12121212121212122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16.701701701701701</v>
      </c>
      <c r="Y44" s="585">
        <f>IFERROR(Y41/H41,"0")+IFERROR(Y42/H42,"0")+IFERROR(Y43/H43,"0")</f>
        <v>18</v>
      </c>
      <c r="Z44" s="585">
        <f>IFERROR(IF(Z41="",0,Z41),"0")+IFERROR(IF(Z42="",0,Z42),"0")+IFERROR(IF(Z43="",0,Z43),"0")</f>
        <v>0.18228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71</v>
      </c>
      <c r="Y45" s="585">
        <f>IFERROR(SUM(Y41:Y43),"0")</f>
        <v>80.800000000000011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34</v>
      </c>
      <c r="Y70" s="584">
        <f>IFERROR(IF(X70="",0,CEILING((X70/$H70),1)*$H70),"")</f>
        <v>34.200000000000003</v>
      </c>
      <c r="Z70" s="36">
        <f>IFERROR(IF(Y70=0,"",ROUNDUP(Y70/H70,0)*0.00502),"")</f>
        <v>9.5380000000000006E-2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35.888888888888886</v>
      </c>
      <c r="BN70" s="64">
        <f>IFERROR(Y70*I70/H70,"0")</f>
        <v>36.1</v>
      </c>
      <c r="BO70" s="64">
        <f>IFERROR(1/J70*(X70/H70),"0")</f>
        <v>8.0721747388414061E-2</v>
      </c>
      <c r="BP70" s="64">
        <f>IFERROR(1/J70*(Y70/H70),"0")</f>
        <v>8.11965811965812E-2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18.888888888888889</v>
      </c>
      <c r="Y71" s="585">
        <f>IFERROR(Y68/H68,"0")+IFERROR(Y69/H69,"0")+IFERROR(Y70/H70,"0")</f>
        <v>19</v>
      </c>
      <c r="Z71" s="585">
        <f>IFERROR(IF(Z68="",0,Z68),"0")+IFERROR(IF(Z69="",0,Z69),"0")+IFERROR(IF(Z70="",0,Z70),"0")</f>
        <v>9.5380000000000006E-2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34</v>
      </c>
      <c r="Y72" s="585">
        <f>IFERROR(SUM(Y68:Y70),"0")</f>
        <v>34.200000000000003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36</v>
      </c>
      <c r="Y83" s="584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38.007692307692309</v>
      </c>
      <c r="BN83" s="64">
        <f>IFERROR(Y83*I83/H83,"0")</f>
        <v>41.174999999999997</v>
      </c>
      <c r="BO83" s="64">
        <f>IFERROR(1/J83*(X83/H83),"0")</f>
        <v>7.2115384615384623E-2</v>
      </c>
      <c r="BP83" s="64">
        <f>IFERROR(1/J83*(Y83/H83),"0")</f>
        <v>7.8125E-2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4.6153846153846159</v>
      </c>
      <c r="Y85" s="585">
        <f>IFERROR(Y83/H83,"0")+IFERROR(Y84/H84,"0")</f>
        <v>5</v>
      </c>
      <c r="Z85" s="585">
        <f>IFERROR(IF(Z83="",0,Z83),"0")+IFERROR(IF(Z84="",0,Z84),"0")</f>
        <v>9.4899999999999998E-2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36</v>
      </c>
      <c r="Y86" s="585">
        <f>IFERROR(SUM(Y83:Y84),"0")</f>
        <v>39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67</v>
      </c>
      <c r="Y89" s="584">
        <f>IFERROR(IF(X89="",0,CEILING((X89/$H89),1)*$H89),"")</f>
        <v>75.600000000000009</v>
      </c>
      <c r="Z89" s="36">
        <f>IFERROR(IF(Y89=0,"",ROUNDUP(Y89/H89,0)*0.01898),"")</f>
        <v>0.13286000000000001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69.698611111111106</v>
      </c>
      <c r="BN89" s="64">
        <f>IFERROR(Y89*I89/H89,"0")</f>
        <v>78.64500000000001</v>
      </c>
      <c r="BO89" s="64">
        <f>IFERROR(1/J89*(X89/H89),"0")</f>
        <v>9.6932870370370364E-2</v>
      </c>
      <c r="BP89" s="64">
        <f>IFERROR(1/J89*(Y89/H89),"0")</f>
        <v>0.109375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81</v>
      </c>
      <c r="Y91" s="584">
        <f>IFERROR(IF(X91="",0,CEILING((X91/$H91),1)*$H91),"")</f>
        <v>81</v>
      </c>
      <c r="Z91" s="36">
        <f>IFERROR(IF(Y91=0,"",ROUNDUP(Y91/H91,0)*0.00902),"")</f>
        <v>0.16236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84.78</v>
      </c>
      <c r="BN91" s="64">
        <f>IFERROR(Y91*I91/H91,"0")</f>
        <v>84.78</v>
      </c>
      <c r="BO91" s="64">
        <f>IFERROR(1/J91*(X91/H91),"0")</f>
        <v>0.13636363636363635</v>
      </c>
      <c r="BP91" s="64">
        <f>IFERROR(1/J91*(Y91/H91),"0")</f>
        <v>0.13636363636363635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24.203703703703702</v>
      </c>
      <c r="Y92" s="585">
        <f>IFERROR(Y89/H89,"0")+IFERROR(Y90/H90,"0")+IFERROR(Y91/H91,"0")</f>
        <v>25</v>
      </c>
      <c r="Z92" s="585">
        <f>IFERROR(IF(Z89="",0,Z89),"0")+IFERROR(IF(Z90="",0,Z90),"0")+IFERROR(IF(Z91="",0,Z91),"0")</f>
        <v>0.29522000000000004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148</v>
      </c>
      <c r="Y93" s="585">
        <f>IFERROR(SUM(Y89:Y91),"0")</f>
        <v>156.60000000000002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7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49</v>
      </c>
      <c r="Y99" s="584">
        <f t="shared" si="16"/>
        <v>51.300000000000004</v>
      </c>
      <c r="Z99" s="36">
        <f>IFERROR(IF(Y99=0,"",ROUNDUP(Y99/H99,0)*0.00651),"")</f>
        <v>0.12369000000000001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53.573333333333331</v>
      </c>
      <c r="BN99" s="64">
        <f t="shared" si="18"/>
        <v>56.088000000000001</v>
      </c>
      <c r="BO99" s="64">
        <f t="shared" si="19"/>
        <v>9.9715099715099703E-2</v>
      </c>
      <c r="BP99" s="64">
        <f t="shared" si="20"/>
        <v>0.1043956043956044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18.148148148148145</v>
      </c>
      <c r="Y101" s="585">
        <f>IFERROR(Y95/H95,"0")+IFERROR(Y96/H96,"0")+IFERROR(Y97/H97,"0")+IFERROR(Y98/H98,"0")+IFERROR(Y99/H99,"0")+IFERROR(Y100/H100,"0")</f>
        <v>19</v>
      </c>
      <c r="Z101" s="585">
        <f>IFERROR(IF(Z95="",0,Z95),"0")+IFERROR(IF(Z96="",0,Z96),"0")+IFERROR(IF(Z97="",0,Z97),"0")+IFERROR(IF(Z98="",0,Z98),"0")+IFERROR(IF(Z99="",0,Z99),"0")+IFERROR(IF(Z100="",0,Z100),"0")</f>
        <v>0.12369000000000001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49</v>
      </c>
      <c r="Y102" s="585">
        <f>IFERROR(SUM(Y95:Y100),"0")</f>
        <v>51.300000000000004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4</v>
      </c>
      <c r="Y105" s="584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4.1611111111111105</v>
      </c>
      <c r="BN105" s="64">
        <f>IFERROR(Y105*I105/H105,"0")</f>
        <v>11.234999999999999</v>
      </c>
      <c r="BO105" s="64">
        <f>IFERROR(1/J105*(X105/H105),"0")</f>
        <v>5.7870370370370367E-3</v>
      </c>
      <c r="BP105" s="64">
        <f>IFERROR(1/J105*(Y105/H105),"0")</f>
        <v>1.5625E-2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0.37037037037037035</v>
      </c>
      <c r="Y109" s="585">
        <f>IFERROR(Y105/H105,"0")+IFERROR(Y106/H106,"0")+IFERROR(Y107/H107,"0")+IFERROR(Y108/H108,"0")</f>
        <v>1</v>
      </c>
      <c r="Z109" s="585">
        <f>IFERROR(IF(Z105="",0,Z105),"0")+IFERROR(IF(Z106="",0,Z106),"0")+IFERROR(IF(Z107="",0,Z107),"0")+IFERROR(IF(Z108="",0,Z108),"0")</f>
        <v>1.898E-2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4</v>
      </c>
      <c r="Y110" s="585">
        <f>IFERROR(SUM(Y105:Y108),"0")</f>
        <v>10.8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11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11.443055555555555</v>
      </c>
      <c r="BN112" s="64">
        <f>IFERROR(Y112*I112/H112,"0")</f>
        <v>22.47</v>
      </c>
      <c r="BO112" s="64">
        <f>IFERROR(1/J112*(X112/H112),"0")</f>
        <v>1.591435185185185E-2</v>
      </c>
      <c r="BP112" s="64">
        <f>IFERROR(1/J112*(Y112/H112),"0")</f>
        <v>3.125E-2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24</v>
      </c>
      <c r="Y114" s="584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25.8</v>
      </c>
      <c r="BN114" s="64">
        <f>IFERROR(Y114*I114/H114,"0")</f>
        <v>25.8</v>
      </c>
      <c r="BO114" s="64">
        <f>IFERROR(1/J114*(X114/H114),"0")</f>
        <v>5.4945054945054951E-2</v>
      </c>
      <c r="BP114" s="64">
        <f>IFERROR(1/J114*(Y114/H114),"0")</f>
        <v>5.4945054945054951E-2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11.018518518518519</v>
      </c>
      <c r="Y115" s="585">
        <f>IFERROR(Y112/H112,"0")+IFERROR(Y113/H113,"0")+IFERROR(Y114/H114,"0")</f>
        <v>12</v>
      </c>
      <c r="Z115" s="585">
        <f>IFERROR(IF(Z112="",0,Z112),"0")+IFERROR(IF(Z113="",0,Z113),"0")+IFERROR(IF(Z114="",0,Z114),"0")</f>
        <v>0.10306000000000001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35</v>
      </c>
      <c r="Y116" s="585">
        <f>IFERROR(SUM(Y112:Y114),"0")</f>
        <v>45.6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44</v>
      </c>
      <c r="Y121" s="584">
        <f>IFERROR(IF(X121="",0,CEILING((X121/$H121),1)*$H121),"")</f>
        <v>45.900000000000006</v>
      </c>
      <c r="Z121" s="36">
        <f>IFERROR(IF(Y121=0,"",ROUNDUP(Y121/H121,0)*0.00651),"")</f>
        <v>0.11067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48.106666666666662</v>
      </c>
      <c r="BN121" s="64">
        <f>IFERROR(Y121*I121/H121,"0")</f>
        <v>50.183999999999997</v>
      </c>
      <c r="BO121" s="64">
        <f>IFERROR(1/J121*(X121/H121),"0")</f>
        <v>8.9540089540089532E-2</v>
      </c>
      <c r="BP121" s="64">
        <f>IFERROR(1/J121*(Y121/H121),"0")</f>
        <v>9.3406593406593408E-2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16.296296296296294</v>
      </c>
      <c r="Y123" s="585">
        <f>IFERROR(Y118/H118,"0")+IFERROR(Y119/H119,"0")+IFERROR(Y120/H120,"0")+IFERROR(Y121/H121,"0")+IFERROR(Y122/H122,"0")</f>
        <v>17</v>
      </c>
      <c r="Z123" s="585">
        <f>IFERROR(IF(Z118="",0,Z118),"0")+IFERROR(IF(Z119="",0,Z119),"0")+IFERROR(IF(Z120="",0,Z120),"0")+IFERROR(IF(Z121="",0,Z121),"0")+IFERROR(IF(Z122="",0,Z122),"0")</f>
        <v>0.11067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44</v>
      </c>
      <c r="Y124" s="585">
        <f>IFERROR(SUM(Y118:Y122),"0")</f>
        <v>45.900000000000006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6</v>
      </c>
      <c r="Y160" s="584">
        <f>IFERROR(IF(X160="",0,CEILING((X160/$H160),1)*$H160),"")</f>
        <v>7.92</v>
      </c>
      <c r="Z160" s="36">
        <f>IFERROR(IF(Y160=0,"",ROUNDUP(Y160/H160,0)*0.00502),"")</f>
        <v>2.0080000000000001E-2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6.3030303030303036</v>
      </c>
      <c r="BN160" s="64">
        <f>IFERROR(Y160*I160/H160,"0")</f>
        <v>8.32</v>
      </c>
      <c r="BO160" s="64">
        <f>IFERROR(1/J160*(X160/H160),"0")</f>
        <v>1.2950012950012951E-2</v>
      </c>
      <c r="BP160" s="64">
        <f>IFERROR(1/J160*(Y160/H160),"0")</f>
        <v>1.7094017094017096E-2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3.0303030303030303</v>
      </c>
      <c r="Y161" s="585">
        <f>IFERROR(Y160/H160,"0")</f>
        <v>4</v>
      </c>
      <c r="Z161" s="585">
        <f>IFERROR(IF(Z160="",0,Z160),"0")</f>
        <v>2.0080000000000001E-2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6</v>
      </c>
      <c r="Y162" s="585">
        <f>IFERROR(SUM(Y160:Y160),"0")</f>
        <v>7.92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142</v>
      </c>
      <c r="Y164" s="584">
        <f t="shared" ref="Y164:Y172" si="21">IFERROR(IF(X164="",0,CEILING((X164/$H164),1)*$H164),"")</f>
        <v>142.80000000000001</v>
      </c>
      <c r="Z164" s="36">
        <f>IFERROR(IF(Y164=0,"",ROUNDUP(Y164/H164,0)*0.00902),"")</f>
        <v>0.30668000000000001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151.12857142857143</v>
      </c>
      <c r="BN164" s="64">
        <f t="shared" ref="BN164:BN172" si="23">IFERROR(Y164*I164/H164,"0")</f>
        <v>151.97999999999999</v>
      </c>
      <c r="BO164" s="64">
        <f t="shared" ref="BO164:BO172" si="24">IFERROR(1/J164*(X164/H164),"0")</f>
        <v>0.25613275613275616</v>
      </c>
      <c r="BP164" s="64">
        <f t="shared" ref="BP164:BP172" si="25">IFERROR(1/J164*(Y164/H164),"0")</f>
        <v>0.25757575757575757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34</v>
      </c>
      <c r="Y166" s="584">
        <f t="shared" si="21"/>
        <v>37.800000000000004</v>
      </c>
      <c r="Z166" s="36">
        <f>IFERROR(IF(Y166=0,"",ROUNDUP(Y166/H166,0)*0.00902),"")</f>
        <v>8.1180000000000002E-2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35.699999999999996</v>
      </c>
      <c r="BN166" s="64">
        <f t="shared" si="23"/>
        <v>39.690000000000005</v>
      </c>
      <c r="BO166" s="64">
        <f t="shared" si="24"/>
        <v>6.1327561327561328E-2</v>
      </c>
      <c r="BP166" s="64">
        <f t="shared" si="25"/>
        <v>6.8181818181818177E-2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13</v>
      </c>
      <c r="Y169" s="584">
        <f t="shared" si="21"/>
        <v>14.4</v>
      </c>
      <c r="Z169" s="36">
        <f>IFERROR(IF(Y169=0,"",ROUNDUP(Y169/H169,0)*0.00502),"")</f>
        <v>4.0160000000000001E-2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13.938888888888888</v>
      </c>
      <c r="BN169" s="64">
        <f t="shared" si="23"/>
        <v>15.439999999999998</v>
      </c>
      <c r="BO169" s="64">
        <f t="shared" si="24"/>
        <v>3.0864197530864203E-2</v>
      </c>
      <c r="BP169" s="64">
        <f t="shared" si="25"/>
        <v>3.4188034188034191E-2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56</v>
      </c>
      <c r="Y170" s="584">
        <f t="shared" si="21"/>
        <v>56.7</v>
      </c>
      <c r="Z170" s="36">
        <f>IFERROR(IF(Y170=0,"",ROUNDUP(Y170/H170,0)*0.00502),"")</f>
        <v>0.13553999999999999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58.666666666666671</v>
      </c>
      <c r="BN170" s="64">
        <f t="shared" si="23"/>
        <v>59.400000000000006</v>
      </c>
      <c r="BO170" s="64">
        <f t="shared" si="24"/>
        <v>0.11396011396011396</v>
      </c>
      <c r="BP170" s="64">
        <f t="shared" si="25"/>
        <v>0.11538461538461539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75.793650793650784</v>
      </c>
      <c r="Y173" s="585">
        <f>IFERROR(Y164/H164,"0")+IFERROR(Y165/H165,"0")+IFERROR(Y166/H166,"0")+IFERROR(Y167/H167,"0")+IFERROR(Y168/H168,"0")+IFERROR(Y169/H169,"0")+IFERROR(Y170/H170,"0")+IFERROR(Y171/H171,"0")+IFERROR(Y172/H172,"0")</f>
        <v>78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0.56355999999999995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245</v>
      </c>
      <c r="Y174" s="585">
        <f>IFERROR(SUM(Y164:Y172),"0")</f>
        <v>251.70000000000005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50</v>
      </c>
      <c r="Y200" s="584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38</v>
      </c>
      <c r="Y201" s="584">
        <f t="shared" si="26"/>
        <v>39.6</v>
      </c>
      <c r="Z201" s="36">
        <f>IFERROR(IF(Y201=0,"",ROUNDUP(Y201/H201,0)*0.00502),"")</f>
        <v>0.11044000000000001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40.744444444444447</v>
      </c>
      <c r="BN201" s="64">
        <f t="shared" si="28"/>
        <v>42.46</v>
      </c>
      <c r="BO201" s="64">
        <f t="shared" si="29"/>
        <v>9.0218423551756896E-2</v>
      </c>
      <c r="BP201" s="64">
        <f t="shared" si="30"/>
        <v>9.401709401709403E-2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7</v>
      </c>
      <c r="Y202" s="584">
        <f t="shared" si="26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7.3888888888888884</v>
      </c>
      <c r="BN202" s="64">
        <f t="shared" si="28"/>
        <v>7.6</v>
      </c>
      <c r="BO202" s="64">
        <f t="shared" si="29"/>
        <v>1.6619183285849954E-2</v>
      </c>
      <c r="BP202" s="64">
        <f t="shared" si="30"/>
        <v>1.7094017094017096E-2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19</v>
      </c>
      <c r="Y204" s="584">
        <f t="shared" si="26"/>
        <v>19.8</v>
      </c>
      <c r="Z204" s="36">
        <f>IFERROR(IF(Y204=0,"",ROUNDUP(Y204/H204,0)*0.00502),"")</f>
        <v>5.5220000000000005E-2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20.055555555555557</v>
      </c>
      <c r="BN204" s="64">
        <f t="shared" si="28"/>
        <v>20.9</v>
      </c>
      <c r="BO204" s="64">
        <f t="shared" si="29"/>
        <v>4.5109211775878448E-2</v>
      </c>
      <c r="BP204" s="64">
        <f t="shared" si="30"/>
        <v>4.7008547008547015E-2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44.814814814814817</v>
      </c>
      <c r="Y205" s="585">
        <f>IFERROR(Y197/H197,"0")+IFERROR(Y198/H198,"0")+IFERROR(Y199/H199,"0")+IFERROR(Y200/H200,"0")+IFERROR(Y201/H201,"0")+IFERROR(Y202/H202,"0")+IFERROR(Y203/H203,"0")+IFERROR(Y204/H204,"0")</f>
        <v>47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0.27594000000000002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114</v>
      </c>
      <c r="Y206" s="585">
        <f>IFERROR(SUM(Y197:Y204),"0")</f>
        <v>120.6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31</v>
      </c>
      <c r="Y211" s="584">
        <f t="shared" si="31"/>
        <v>31.2</v>
      </c>
      <c r="Z211" s="36">
        <f t="shared" ref="Z211:Z216" si="36">IFERROR(IF(Y211=0,"",ROUNDUP(Y211/H211,0)*0.00651),"")</f>
        <v>8.4629999999999997E-2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34.487499999999997</v>
      </c>
      <c r="BN211" s="64">
        <f t="shared" si="33"/>
        <v>34.71</v>
      </c>
      <c r="BO211" s="64">
        <f t="shared" si="34"/>
        <v>7.0970695970695982E-2</v>
      </c>
      <c r="BP211" s="64">
        <f t="shared" si="35"/>
        <v>7.1428571428571438E-2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135</v>
      </c>
      <c r="Y214" s="584">
        <f t="shared" si="31"/>
        <v>136.79999999999998</v>
      </c>
      <c r="Z214" s="36">
        <f t="shared" si="36"/>
        <v>0.37107000000000001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149.17500000000001</v>
      </c>
      <c r="BN214" s="64">
        <f t="shared" si="33"/>
        <v>151.16399999999999</v>
      </c>
      <c r="BO214" s="64">
        <f t="shared" si="34"/>
        <v>0.30906593406593408</v>
      </c>
      <c r="BP214" s="64">
        <f t="shared" si="35"/>
        <v>0.31318681318681318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88</v>
      </c>
      <c r="Y215" s="584">
        <f t="shared" si="31"/>
        <v>88.8</v>
      </c>
      <c r="Z215" s="36">
        <f t="shared" si="36"/>
        <v>0.24087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97.240000000000009</v>
      </c>
      <c r="BN215" s="64">
        <f t="shared" si="33"/>
        <v>98.124000000000009</v>
      </c>
      <c r="BO215" s="64">
        <f t="shared" si="34"/>
        <v>0.2014652014652015</v>
      </c>
      <c r="BP215" s="64">
        <f t="shared" si="35"/>
        <v>0.20329670329670332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146</v>
      </c>
      <c r="Y216" s="584">
        <f t="shared" si="31"/>
        <v>146.4</v>
      </c>
      <c r="Z216" s="36">
        <f t="shared" si="36"/>
        <v>0.39711000000000002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161.69499999999999</v>
      </c>
      <c r="BN216" s="64">
        <f t="shared" si="33"/>
        <v>162.13800000000001</v>
      </c>
      <c r="BO216" s="64">
        <f t="shared" si="34"/>
        <v>0.33424908424908428</v>
      </c>
      <c r="BP216" s="64">
        <f t="shared" si="35"/>
        <v>0.33516483516483525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166.66666666666669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168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1.09368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400</v>
      </c>
      <c r="Y218" s="585">
        <f>IFERROR(SUM(Y208:Y216),"0")</f>
        <v>403.19999999999993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80</v>
      </c>
      <c r="Y220" s="584">
        <f>IFERROR(IF(X220="",0,CEILING((X220/$H220),1)*$H220),"")</f>
        <v>81.599999999999994</v>
      </c>
      <c r="Z220" s="36">
        <f>IFERROR(IF(Y220=0,"",ROUNDUP(Y220/H220,0)*0.00651),"")</f>
        <v>0.22134000000000001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88.40000000000002</v>
      </c>
      <c r="BN220" s="64">
        <f>IFERROR(Y220*I220/H220,"0")</f>
        <v>90.168000000000006</v>
      </c>
      <c r="BO220" s="64">
        <f>IFERROR(1/J220*(X220/H220),"0")</f>
        <v>0.18315018315018317</v>
      </c>
      <c r="BP220" s="64">
        <f>IFERROR(1/J220*(Y220/H220),"0")</f>
        <v>0.18681318681318682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33.333333333333336</v>
      </c>
      <c r="Y222" s="585">
        <f>IFERROR(Y220/H220,"0")+IFERROR(Y221/H221,"0")</f>
        <v>34</v>
      </c>
      <c r="Z222" s="585">
        <f>IFERROR(IF(Z220="",0,Z220),"0")+IFERROR(IF(Z221="",0,Z221),"0")</f>
        <v>0.22134000000000001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80</v>
      </c>
      <c r="Y223" s="585">
        <f>IFERROR(SUM(Y220:Y221),"0")</f>
        <v>81.599999999999994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25</v>
      </c>
      <c r="Y229" s="584">
        <f t="shared" si="37"/>
        <v>28</v>
      </c>
      <c r="Z229" s="36">
        <f>IFERROR(IF(Y229=0,"",ROUNDUP(Y229/H229,0)*0.00902),"")</f>
        <v>6.3140000000000002E-2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26.3125</v>
      </c>
      <c r="BN229" s="64">
        <f t="shared" si="39"/>
        <v>29.47</v>
      </c>
      <c r="BO229" s="64">
        <f t="shared" si="40"/>
        <v>4.7348484848484848E-2</v>
      </c>
      <c r="BP229" s="64">
        <f t="shared" si="41"/>
        <v>5.3030303030303032E-2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6.25</v>
      </c>
      <c r="Y233" s="585">
        <f>IFERROR(Y226/H226,"0")+IFERROR(Y227/H227,"0")+IFERROR(Y228/H228,"0")+IFERROR(Y229/H229,"0")+IFERROR(Y230/H230,"0")+IFERROR(Y231/H231,"0")+IFERROR(Y232/H232,"0")</f>
        <v>7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6.3140000000000002E-2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25</v>
      </c>
      <c r="Y234" s="585">
        <f>IFERROR(SUM(Y226:Y232),"0")</f>
        <v>28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2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0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0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28</v>
      </c>
      <c r="Y274" s="584">
        <f>IFERROR(IF(X274="",0,CEILING((X274/$H274),1)*$H274),"")</f>
        <v>28.799999999999997</v>
      </c>
      <c r="Z274" s="36">
        <f>IFERROR(IF(Y274=0,"",ROUNDUP(Y274/H274,0)*0.00651),"")</f>
        <v>7.8119999999999995E-2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30.94</v>
      </c>
      <c r="BN274" s="64">
        <f>IFERROR(Y274*I274/H274,"0")</f>
        <v>31.824000000000002</v>
      </c>
      <c r="BO274" s="64">
        <f>IFERROR(1/J274*(X274/H274),"0")</f>
        <v>6.4102564102564111E-2</v>
      </c>
      <c r="BP274" s="64">
        <f>IFERROR(1/J274*(Y274/H274),"0")</f>
        <v>6.5934065934065936E-2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89</v>
      </c>
      <c r="Y275" s="584">
        <f>IFERROR(IF(X275="",0,CEILING((X275/$H275),1)*$H275),"")</f>
        <v>91.2</v>
      </c>
      <c r="Z275" s="36">
        <f>IFERROR(IF(Y275=0,"",ROUNDUP(Y275/H275,0)*0.00651),"")</f>
        <v>0.24738000000000002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95.675000000000011</v>
      </c>
      <c r="BN275" s="64">
        <f>IFERROR(Y275*I275/H275,"0")</f>
        <v>98.04</v>
      </c>
      <c r="BO275" s="64">
        <f>IFERROR(1/J275*(X275/H275),"0")</f>
        <v>0.20375457875457878</v>
      </c>
      <c r="BP275" s="64">
        <f>IFERROR(1/J275*(Y275/H275),"0")</f>
        <v>0.2087912087912088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48.75</v>
      </c>
      <c r="Y276" s="585">
        <f>IFERROR(Y273/H273,"0")+IFERROR(Y274/H274,"0")+IFERROR(Y275/H275,"0")</f>
        <v>50</v>
      </c>
      <c r="Z276" s="585">
        <f>IFERROR(IF(Z273="",0,Z273),"0")+IFERROR(IF(Z274="",0,Z274),"0")+IFERROR(IF(Z275="",0,Z275),"0")</f>
        <v>0.32550000000000001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117</v>
      </c>
      <c r="Y277" s="585">
        <f>IFERROR(SUM(Y273:Y275),"0")</f>
        <v>120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65</v>
      </c>
      <c r="Y321" s="584">
        <f>IFERROR(IF(X321="",0,CEILING((X321/$H321),1)*$H321),"")</f>
        <v>67.2</v>
      </c>
      <c r="Z321" s="36">
        <f>IFERROR(IF(Y321=0,"",ROUNDUP(Y321/H321,0)*0.01898),"")</f>
        <v>0.15184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69.016071428571422</v>
      </c>
      <c r="BN321" s="64">
        <f>IFERROR(Y321*I321/H321,"0")</f>
        <v>71.352000000000004</v>
      </c>
      <c r="BO321" s="64">
        <f>IFERROR(1/J321*(X321/H321),"0")</f>
        <v>0.1209077380952381</v>
      </c>
      <c r="BP321" s="64">
        <f>IFERROR(1/J321*(Y321/H321),"0")</f>
        <v>0.125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14</v>
      </c>
      <c r="Y322" s="584">
        <f>IFERROR(IF(X322="",0,CEILING((X322/$H322),1)*$H322),"")</f>
        <v>15.6</v>
      </c>
      <c r="Z322" s="36">
        <f>IFERROR(IF(Y322=0,"",ROUNDUP(Y322/H322,0)*0.01898),"")</f>
        <v>3.7960000000000001E-2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14.931538461538462</v>
      </c>
      <c r="BN322" s="64">
        <f>IFERROR(Y322*I322/H322,"0")</f>
        <v>16.638000000000002</v>
      </c>
      <c r="BO322" s="64">
        <f>IFERROR(1/J322*(X322/H322),"0")</f>
        <v>2.8044871794871796E-2</v>
      </c>
      <c r="BP322" s="64">
        <f>IFERROR(1/J322*(Y322/H322),"0")</f>
        <v>3.125E-2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9.5329670329670328</v>
      </c>
      <c r="Y324" s="585">
        <f>IFERROR(Y321/H321,"0")+IFERROR(Y322/H322,"0")+IFERROR(Y323/H323,"0")</f>
        <v>10</v>
      </c>
      <c r="Z324" s="585">
        <f>IFERROR(IF(Z321="",0,Z321),"0")+IFERROR(IF(Z322="",0,Z322),"0")+IFERROR(IF(Z323="",0,Z323),"0")</f>
        <v>0.1898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79</v>
      </c>
      <c r="Y325" s="585">
        <f>IFERROR(SUM(Y321:Y323),"0")</f>
        <v>82.8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3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2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7</v>
      </c>
      <c r="Y331" s="584">
        <f>IFERROR(IF(X331="",0,CEILING((X331/$H331),1)*$H331),"")</f>
        <v>7.6499999999999995</v>
      </c>
      <c r="Z331" s="36">
        <f>IFERROR(IF(Y331=0,"",ROUNDUP(Y331/H331,0)*0.00651),"")</f>
        <v>1.9529999999999999E-2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7.9058823529411768</v>
      </c>
      <c r="BN331" s="64">
        <f>IFERROR(Y331*I331/H331,"0")</f>
        <v>8.6399999999999988</v>
      </c>
      <c r="BO331" s="64">
        <f>IFERROR(1/J331*(X331/H331),"0")</f>
        <v>1.508295625942685E-2</v>
      </c>
      <c r="BP331" s="64">
        <f>IFERROR(1/J331*(Y331/H331),"0")</f>
        <v>1.6483516483516484E-2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2.7450980392156863</v>
      </c>
      <c r="Y332" s="585">
        <f>IFERROR(Y327/H327,"0")+IFERROR(Y328/H328,"0")+IFERROR(Y329/H329,"0")+IFERROR(Y330/H330,"0")+IFERROR(Y331/H331,"0")</f>
        <v>3</v>
      </c>
      <c r="Z332" s="585">
        <f>IFERROR(IF(Z327="",0,Z327),"0")+IFERROR(IF(Z328="",0,Z328),"0")+IFERROR(IF(Z329="",0,Z329),"0")+IFERROR(IF(Z330="",0,Z330),"0")+IFERROR(IF(Z331="",0,Z331),"0")</f>
        <v>1.9529999999999999E-2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7</v>
      </c>
      <c r="Y333" s="585">
        <f>IFERROR(SUM(Y327:Y331),"0")</f>
        <v>7.6499999999999995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500</v>
      </c>
      <c r="Y350" s="584">
        <f t="shared" ref="Y350:Y356" si="58">IFERROR(IF(X350="",0,CEILING((X350/$H350),1)*$H350),"")</f>
        <v>510</v>
      </c>
      <c r="Z350" s="36">
        <f>IFERROR(IF(Y350=0,"",ROUNDUP(Y350/H350,0)*0.02175),"")</f>
        <v>0.73949999999999994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516</v>
      </c>
      <c r="BN350" s="64">
        <f t="shared" ref="BN350:BN356" si="60">IFERROR(Y350*I350/H350,"0")</f>
        <v>526.32000000000005</v>
      </c>
      <c r="BO350" s="64">
        <f t="shared" ref="BO350:BO356" si="61">IFERROR(1/J350*(X350/H350),"0")</f>
        <v>0.69444444444444442</v>
      </c>
      <c r="BP350" s="64">
        <f t="shared" ref="BP350:BP356" si="62">IFERROR(1/J350*(Y350/H350),"0")</f>
        <v>0.70833333333333326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532</v>
      </c>
      <c r="Y351" s="584">
        <f t="shared" si="58"/>
        <v>540</v>
      </c>
      <c r="Z351" s="36">
        <f>IFERROR(IF(Y351=0,"",ROUNDUP(Y351/H351,0)*0.02175),"")</f>
        <v>0.78299999999999992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549.024</v>
      </c>
      <c r="BN351" s="64">
        <f t="shared" si="60"/>
        <v>557.28000000000009</v>
      </c>
      <c r="BO351" s="64">
        <f t="shared" si="61"/>
        <v>0.73888888888888893</v>
      </c>
      <c r="BP351" s="64">
        <f t="shared" si="62"/>
        <v>0.75</v>
      </c>
    </row>
    <row r="352" spans="1:68" ht="27" hidden="1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928</v>
      </c>
      <c r="Y353" s="584">
        <f t="shared" si="58"/>
        <v>930</v>
      </c>
      <c r="Z353" s="36">
        <f>IFERROR(IF(Y353=0,"",ROUNDUP(Y353/H353,0)*0.02175),"")</f>
        <v>1.3484999999999998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957.69600000000003</v>
      </c>
      <c r="BN353" s="64">
        <f t="shared" si="60"/>
        <v>959.76</v>
      </c>
      <c r="BO353" s="64">
        <f t="shared" si="61"/>
        <v>1.2888888888888888</v>
      </c>
      <c r="BP353" s="64">
        <f t="shared" si="62"/>
        <v>1.2916666666666665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130.66666666666669</v>
      </c>
      <c r="Y357" s="585">
        <f>IFERROR(Y350/H350,"0")+IFERROR(Y351/H351,"0")+IFERROR(Y352/H352,"0")+IFERROR(Y353/H353,"0")+IFERROR(Y354/H354,"0")+IFERROR(Y355/H355,"0")+IFERROR(Y356/H356,"0")</f>
        <v>132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2.8709999999999996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1960</v>
      </c>
      <c r="Y358" s="585">
        <f>IFERROR(SUM(Y350:Y356),"0")</f>
        <v>1980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33.333333333333336</v>
      </c>
      <c r="Y362" s="585">
        <f>IFERROR(Y360/H360,"0")+IFERROR(Y361/H361,"0")</f>
        <v>34</v>
      </c>
      <c r="Z362" s="585">
        <f>IFERROR(IF(Z360="",0,Z360),"0")+IFERROR(IF(Z361="",0,Z361),"0")</f>
        <v>0.73949999999999994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500</v>
      </c>
      <c r="Y363" s="585">
        <f>IFERROR(SUM(Y360:Y361),"0")</f>
        <v>510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146</v>
      </c>
      <c r="Y366" s="584">
        <f>IFERROR(IF(X366="",0,CEILING((X366/$H366),1)*$H366),"")</f>
        <v>153</v>
      </c>
      <c r="Z366" s="36">
        <f>IFERROR(IF(Y366=0,"",ROUNDUP(Y366/H366,0)*0.01898),"")</f>
        <v>0.32266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154.41933333333336</v>
      </c>
      <c r="BN366" s="64">
        <f>IFERROR(Y366*I366/H366,"0")</f>
        <v>161.82299999999998</v>
      </c>
      <c r="BO366" s="64">
        <f>IFERROR(1/J366*(X366/H366),"0")</f>
        <v>0.25347222222222221</v>
      </c>
      <c r="BP366" s="64">
        <f>IFERROR(1/J366*(Y366/H366),"0")</f>
        <v>0.265625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16.222222222222221</v>
      </c>
      <c r="Y367" s="585">
        <f>IFERROR(Y365/H365,"0")+IFERROR(Y366/H366,"0")</f>
        <v>17</v>
      </c>
      <c r="Z367" s="585">
        <f>IFERROR(IF(Z365="",0,Z365),"0")+IFERROR(IF(Z366="",0,Z366),"0")</f>
        <v>0.32266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146</v>
      </c>
      <c r="Y368" s="585">
        <f>IFERROR(SUM(Y365:Y366),"0")</f>
        <v>153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439</v>
      </c>
      <c r="Y386" s="584">
        <f>IFERROR(IF(X386="",0,CEILING((X386/$H386),1)*$H386),"")</f>
        <v>441</v>
      </c>
      <c r="Z386" s="36">
        <f>IFERROR(IF(Y386=0,"",ROUNDUP(Y386/H386,0)*0.01898),"")</f>
        <v>0.93002000000000007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464.31566666666669</v>
      </c>
      <c r="BN386" s="64">
        <f>IFERROR(Y386*I386/H386,"0")</f>
        <v>466.43099999999998</v>
      </c>
      <c r="BO386" s="64">
        <f>IFERROR(1/J386*(X386/H386),"0")</f>
        <v>0.76215277777777779</v>
      </c>
      <c r="BP386" s="64">
        <f>IFERROR(1/J386*(Y386/H386),"0")</f>
        <v>0.765625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48.777777777777779</v>
      </c>
      <c r="Y388" s="585">
        <f>IFERROR(Y386/H386,"0")+IFERROR(Y387/H387,"0")</f>
        <v>49</v>
      </c>
      <c r="Z388" s="585">
        <f>IFERROR(IF(Z386="",0,Z386),"0")+IFERROR(IF(Z387="",0,Z387),"0")</f>
        <v>0.93002000000000007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439</v>
      </c>
      <c r="Y389" s="585">
        <f>IFERROR(SUM(Y386:Y387),"0")</f>
        <v>441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18</v>
      </c>
      <c r="Y405" s="584">
        <f t="shared" si="63"/>
        <v>18.900000000000002</v>
      </c>
      <c r="Z405" s="36">
        <f t="shared" si="68"/>
        <v>4.5179999999999998E-2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19.114285714285714</v>
      </c>
      <c r="BN405" s="64">
        <f t="shared" si="65"/>
        <v>20.07</v>
      </c>
      <c r="BO405" s="64">
        <f t="shared" si="66"/>
        <v>3.6630036630036632E-2</v>
      </c>
      <c r="BP405" s="64">
        <f t="shared" si="67"/>
        <v>3.8461538461538464E-2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8.5714285714285712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9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4.5179999999999998E-2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18</v>
      </c>
      <c r="Y408" s="585">
        <f>IFERROR(SUM(Y397:Y406),"0")</f>
        <v>18.900000000000002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38</v>
      </c>
      <c r="Y421" s="584">
        <f>IFERROR(IF(X421="",0,CEILING((X421/$H421),1)*$H421),"")</f>
        <v>43.2</v>
      </c>
      <c r="Z421" s="36">
        <f>IFERROR(IF(Y421=0,"",ROUNDUP(Y421/H421,0)*0.00902),"")</f>
        <v>7.2160000000000002E-2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39.477777777777774</v>
      </c>
      <c r="BN421" s="64">
        <f>IFERROR(Y421*I421/H421,"0")</f>
        <v>44.88</v>
      </c>
      <c r="BO421" s="64">
        <f>IFERROR(1/J421*(X421/H421),"0")</f>
        <v>5.3310886644219971E-2</v>
      </c>
      <c r="BP421" s="64">
        <f>IFERROR(1/J421*(Y421/H421),"0")</f>
        <v>6.0606060606060608E-2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7.0370370370370363</v>
      </c>
      <c r="Y425" s="585">
        <f>IFERROR(Y421/H421,"0")+IFERROR(Y422/H422,"0")+IFERROR(Y423/H423,"0")+IFERROR(Y424/H424,"0")</f>
        <v>8</v>
      </c>
      <c r="Z425" s="585">
        <f>IFERROR(IF(Z421="",0,Z421),"0")+IFERROR(IF(Z422="",0,Z422),"0")+IFERROR(IF(Z423="",0,Z423),"0")+IFERROR(IF(Z424="",0,Z424),"0")</f>
        <v>7.2160000000000002E-2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38</v>
      </c>
      <c r="Y426" s="585">
        <f>IFERROR(SUM(Y421:Y424),"0")</f>
        <v>43.2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16</v>
      </c>
      <c r="Y429" s="584">
        <f>IFERROR(IF(X429="",0,CEILING((X429/$H429),1)*$H429),"")</f>
        <v>16.8</v>
      </c>
      <c r="Z429" s="36">
        <f>IFERROR(IF(Y429=0,"",ROUNDUP(Y429/H429,0)*0.00651),"")</f>
        <v>9.1139999999999999E-2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28.000000000000004</v>
      </c>
      <c r="BN429" s="64">
        <f>IFERROR(Y429*I429/H429,"0")</f>
        <v>29.400000000000002</v>
      </c>
      <c r="BO429" s="64">
        <f>IFERROR(1/J429*(X429/H429),"0")</f>
        <v>7.3260073260073263E-2</v>
      </c>
      <c r="BP429" s="64">
        <f>IFERROR(1/J429*(Y429/H429),"0")</f>
        <v>7.6923076923076941E-2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13.333333333333334</v>
      </c>
      <c r="Y430" s="585">
        <f>IFERROR(Y429/H429,"0")</f>
        <v>14.000000000000002</v>
      </c>
      <c r="Z430" s="585">
        <f>IFERROR(IF(Z429="",0,Z429),"0")</f>
        <v>9.1139999999999999E-2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16</v>
      </c>
      <c r="Y431" s="585">
        <f>IFERROR(SUM(Y429:Y429),"0")</f>
        <v>16.8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60</v>
      </c>
      <c r="Y440" s="584">
        <f t="shared" ref="Y440:Y454" si="69">IFERROR(IF(X440="",0,CEILING((X440/$H440),1)*$H440),"")</f>
        <v>63.36</v>
      </c>
      <c r="Z440" s="36">
        <f t="shared" ref="Z440:Z446" si="70">IFERROR(IF(Y440=0,"",ROUNDUP(Y440/H440,0)*0.01196),"")</f>
        <v>0.14352000000000001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64.090909090909079</v>
      </c>
      <c r="BN440" s="64">
        <f t="shared" ref="BN440:BN454" si="72">IFERROR(Y440*I440/H440,"0")</f>
        <v>67.679999999999993</v>
      </c>
      <c r="BO440" s="64">
        <f t="shared" ref="BO440:BO454" si="73">IFERROR(1/J440*(X440/H440),"0")</f>
        <v>0.10926573426573427</v>
      </c>
      <c r="BP440" s="64">
        <f t="shared" ref="BP440:BP454" si="74">IFERROR(1/J440*(Y440/H440),"0")</f>
        <v>0.11538461538461539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5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70</v>
      </c>
      <c r="Y445" s="584">
        <f t="shared" si="69"/>
        <v>73.92</v>
      </c>
      <c r="Z445" s="36">
        <f t="shared" si="70"/>
        <v>0.16744000000000001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74.772727272727266</v>
      </c>
      <c r="BN445" s="64">
        <f t="shared" si="72"/>
        <v>78.959999999999994</v>
      </c>
      <c r="BO445" s="64">
        <f t="shared" si="73"/>
        <v>0.12747668997668998</v>
      </c>
      <c r="BP445" s="64">
        <f t="shared" si="74"/>
        <v>0.13461538461538464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7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24.621212121212121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0.31096000000000001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130</v>
      </c>
      <c r="Y456" s="585">
        <f>IFERROR(SUM(Y440:Y454),"0")</f>
        <v>137.28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69</v>
      </c>
      <c r="Y464" s="584">
        <f t="shared" ref="Y464:Y470" si="75">IFERROR(IF(X464="",0,CEILING((X464/$H464),1)*$H464),"")</f>
        <v>73.92</v>
      </c>
      <c r="Z464" s="36">
        <f>IFERROR(IF(Y464=0,"",ROUNDUP(Y464/H464,0)*0.01196),"")</f>
        <v>0.16744000000000001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73.704545454545439</v>
      </c>
      <c r="BN464" s="64">
        <f t="shared" ref="BN464:BN470" si="77">IFERROR(Y464*I464/H464,"0")</f>
        <v>78.959999999999994</v>
      </c>
      <c r="BO464" s="64">
        <f t="shared" ref="BO464:BO470" si="78">IFERROR(1/J464*(X464/H464),"0")</f>
        <v>0.1256555944055944</v>
      </c>
      <c r="BP464" s="64">
        <f t="shared" ref="BP464:BP470" si="79">IFERROR(1/J464*(Y464/H464),"0")</f>
        <v>0.13461538461538464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11</v>
      </c>
      <c r="Y465" s="584">
        <f t="shared" si="75"/>
        <v>15.84</v>
      </c>
      <c r="Z465" s="36">
        <f>IFERROR(IF(Y465=0,"",ROUNDUP(Y465/H465,0)*0.01196),"")</f>
        <v>3.5880000000000002E-2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11.75</v>
      </c>
      <c r="BN465" s="64">
        <f t="shared" si="77"/>
        <v>16.919999999999998</v>
      </c>
      <c r="BO465" s="64">
        <f t="shared" si="78"/>
        <v>2.003205128205128E-2</v>
      </c>
      <c r="BP465" s="64">
        <f t="shared" si="79"/>
        <v>2.8846153846153848E-2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82</v>
      </c>
      <c r="Y466" s="584">
        <f t="shared" si="75"/>
        <v>84.48</v>
      </c>
      <c r="Z466" s="36">
        <f>IFERROR(IF(Y466=0,"",ROUNDUP(Y466/H466,0)*0.01196),"")</f>
        <v>0.19136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87.590909090909079</v>
      </c>
      <c r="BN466" s="64">
        <f t="shared" si="77"/>
        <v>90.24</v>
      </c>
      <c r="BO466" s="64">
        <f t="shared" si="78"/>
        <v>0.14932983682983683</v>
      </c>
      <c r="BP466" s="64">
        <f t="shared" si="79"/>
        <v>0.15384615384615385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30.68181818181818</v>
      </c>
      <c r="Y471" s="585">
        <f>IFERROR(Y464/H464,"0")+IFERROR(Y465/H465,"0")+IFERROR(Y466/H466,"0")+IFERROR(Y467/H467,"0")+IFERROR(Y468/H468,"0")+IFERROR(Y469/H469,"0")+IFERROR(Y470/H470,"0")</f>
        <v>33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0.39468000000000003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162</v>
      </c>
      <c r="Y472" s="585">
        <f>IFERROR(SUM(Y464:Y470),"0")</f>
        <v>174.24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3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0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3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6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3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7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2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197</v>
      </c>
      <c r="Y501" s="584">
        <f>IFERROR(IF(X501="",0,CEILING((X501/$H501),1)*$H501),"")</f>
        <v>198</v>
      </c>
      <c r="Z501" s="36">
        <f>IFERROR(IF(Y501=0,"",ROUNDUP(Y501/H501,0)*0.01898),"")</f>
        <v>0.41755999999999999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208.36033333333333</v>
      </c>
      <c r="BN501" s="64">
        <f>IFERROR(Y501*I501/H501,"0")</f>
        <v>209.41800000000001</v>
      </c>
      <c r="BO501" s="64">
        <f>IFERROR(1/J501*(X501/H501),"0")</f>
        <v>0.3420138888888889</v>
      </c>
      <c r="BP501" s="64">
        <f>IFERROR(1/J501*(Y501/H501),"0")</f>
        <v>0.34375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8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8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21.888888888888889</v>
      </c>
      <c r="Y504" s="585">
        <f>IFERROR(Y501/H501,"0")+IFERROR(Y502/H502,"0")+IFERROR(Y503/H503,"0")</f>
        <v>22</v>
      </c>
      <c r="Z504" s="585">
        <f>IFERROR(IF(Z501="",0,Z501),"0")+IFERROR(IF(Z502="",0,Z502),"0")+IFERROR(IF(Z503="",0,Z503),"0")</f>
        <v>0.41755999999999999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197</v>
      </c>
      <c r="Y505" s="585">
        <f>IFERROR(SUM(Y501:Y503),"0")</f>
        <v>198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3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56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32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25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800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5100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5240.0899999999992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801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5372.2238535964116</v>
      </c>
      <c r="Y519" s="585">
        <f>IFERROR(SUM(BN22:BN515),"0")</f>
        <v>5520.1269999999995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802</v>
      </c>
      <c r="Q520" s="627"/>
      <c r="R520" s="627"/>
      <c r="S520" s="627"/>
      <c r="T520" s="627"/>
      <c r="U520" s="627"/>
      <c r="V520" s="611"/>
      <c r="W520" s="37" t="s">
        <v>803</v>
      </c>
      <c r="X520" s="38">
        <f>ROUNDUP(SUM(BO22:BO515),0)</f>
        <v>9</v>
      </c>
      <c r="Y520" s="38">
        <f>ROUNDUP(SUM(BP22:BP515),0)</f>
        <v>9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804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5597.2238535964116</v>
      </c>
      <c r="Y521" s="585">
        <f>GrossWeightTotalR+PalletQtyTotalR*25</f>
        <v>5745.1269999999995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805</v>
      </c>
      <c r="Q522" s="627"/>
      <c r="R522" s="627"/>
      <c r="S522" s="627"/>
      <c r="T522" s="627"/>
      <c r="U522" s="627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836.29356408768183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861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806</v>
      </c>
      <c r="Q523" s="627"/>
      <c r="R523" s="627"/>
      <c r="S523" s="627"/>
      <c r="T523" s="627"/>
      <c r="U523" s="627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9.9916099999999979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93" t="s">
        <v>809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795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80.800000000000011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73.2</v>
      </c>
      <c r="E528" s="46">
        <f>IFERROR(Y89*1,"0")+IFERROR(Y90*1,"0")+IFERROR(Y91*1,"0")+IFERROR(Y95*1,"0")+IFERROR(Y96*1,"0")+IFERROR(Y97*1,"0")+IFERROR(Y98*1,"0")+IFERROR(Y99*1,"0")+IFERROR(Y100*1,"0")</f>
        <v>207.90000000000003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102.30000000000001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259.62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605.4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120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90.45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2643</v>
      </c>
      <c r="U528" s="46">
        <f>IFERROR(Y375*1,"0")+IFERROR(Y376*1,"0")+IFERROR(Y377*1,"0")+IFERROR(Y378*1,"0")+IFERROR(Y382*1,"0")+IFERROR(Y386*1,"0")+IFERROR(Y387*1,"0")+IFERROR(Y391*1,"0")</f>
        <v>441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18.900000000000002</v>
      </c>
      <c r="W528" s="46">
        <f>IFERROR(Y416*1,"0")+IFERROR(Y417*1,"0")+IFERROR(Y421*1,"0")+IFERROR(Y422*1,"0")+IFERROR(Y423*1,"0")+IFERROR(Y424*1,"0")</f>
        <v>43.2</v>
      </c>
      <c r="X528" s="46">
        <f>IFERROR(Y429*1,"0")</f>
        <v>16.8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311.52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198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1 960,00"/>
        <filter val="11,00"/>
        <filter val="11,02"/>
        <filter val="114,00"/>
        <filter val="117,00"/>
        <filter val="13,00"/>
        <filter val="13,33"/>
        <filter val="130,00"/>
        <filter val="130,67"/>
        <filter val="135,00"/>
        <filter val="14,00"/>
        <filter val="142,00"/>
        <filter val="146,00"/>
        <filter val="148,00"/>
        <filter val="16,00"/>
        <filter val="16,22"/>
        <filter val="16,30"/>
        <filter val="16,70"/>
        <filter val="162,00"/>
        <filter val="166,67"/>
        <filter val="18,00"/>
        <filter val="18,15"/>
        <filter val="18,89"/>
        <filter val="19,00"/>
        <filter val="197,00"/>
        <filter val="2,75"/>
        <filter val="21,89"/>
        <filter val="24,00"/>
        <filter val="24,20"/>
        <filter val="24,62"/>
        <filter val="245,00"/>
        <filter val="25,00"/>
        <filter val="28,00"/>
        <filter val="3,03"/>
        <filter val="30,68"/>
        <filter val="31,00"/>
        <filter val="33,33"/>
        <filter val="34,00"/>
        <filter val="35,00"/>
        <filter val="36,00"/>
        <filter val="38,00"/>
        <filter val="4,00"/>
        <filter val="4,62"/>
        <filter val="400,00"/>
        <filter val="439,00"/>
        <filter val="44,00"/>
        <filter val="44,81"/>
        <filter val="48,75"/>
        <filter val="48,78"/>
        <filter val="49,00"/>
        <filter val="5 100,00"/>
        <filter val="5 372,22"/>
        <filter val="5 597,22"/>
        <filter val="50,00"/>
        <filter val="500,00"/>
        <filter val="532,00"/>
        <filter val="56,00"/>
        <filter val="57,00"/>
        <filter val="6,00"/>
        <filter val="6,25"/>
        <filter val="60,00"/>
        <filter val="65,00"/>
        <filter val="67,00"/>
        <filter val="69,00"/>
        <filter val="7,00"/>
        <filter val="7,04"/>
        <filter val="70,00"/>
        <filter val="71,00"/>
        <filter val="75,79"/>
        <filter val="79,00"/>
        <filter val="8,57"/>
        <filter val="80,00"/>
        <filter val="81,00"/>
        <filter val="82,00"/>
        <filter val="836,29"/>
        <filter val="88,00"/>
        <filter val="89,00"/>
        <filter val="9"/>
        <filter val="9,53"/>
        <filter val="928,0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2025-06-19T10:55:27Z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