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6C6DDE0-3E0E-4342-8D3E-4123992247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Z109" i="1" s="1"/>
  <c r="Y109" i="1"/>
  <c r="Z115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Z233" i="1" s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W528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Y472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Z318" i="1" s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BP470" i="1"/>
  <c r="BN470" i="1"/>
  <c r="Z470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77" i="1" l="1"/>
  <c r="Z461" i="1"/>
  <c r="Z101" i="1"/>
  <c r="Y520" i="1"/>
  <c r="Z379" i="1"/>
  <c r="Z357" i="1"/>
  <c r="Z338" i="1"/>
  <c r="Z217" i="1"/>
  <c r="Z407" i="1"/>
  <c r="Z504" i="1"/>
  <c r="Z332" i="1"/>
  <c r="Z261" i="1"/>
  <c r="Z455" i="1"/>
  <c r="Z205" i="1"/>
  <c r="Z32" i="1"/>
  <c r="Z523" i="1" s="1"/>
  <c r="Y522" i="1"/>
  <c r="Y519" i="1"/>
  <c r="Y521" i="1" s="1"/>
  <c r="Z300" i="1"/>
  <c r="Z252" i="1"/>
  <c r="Y518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<sst xmlns="http://schemas.openxmlformats.org/spreadsheetml/2006/main" count="2343" uniqueCount="847">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</sst>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300</v>
      </c>
      <c r="Y41" s="584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47</v>
      </c>
      <c r="Y42" s="584">
        <f>IFERROR(IF(X42="",0,CEILING((X42/$H42),1)*$H42),"")</f>
        <v>48.1</v>
      </c>
      <c r="Z42" s="36">
        <f>IFERROR(IF(Y42=0,"",ROUNDUP(Y42/H42,0)*0.00902),"")</f>
        <v>0.11726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49.667567567567566</v>
      </c>
      <c r="BN42" s="64">
        <f>IFERROR(Y42*I42/H42,"0")</f>
        <v>50.830000000000005</v>
      </c>
      <c r="BO42" s="64">
        <f>IFERROR(1/J42*(X42/H42),"0")</f>
        <v>9.6232596232596224E-2</v>
      </c>
      <c r="BP42" s="64">
        <f>IFERROR(1/J42*(Y42/H42),"0")</f>
        <v>9.8484848484848481E-2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40.48048048048048</v>
      </c>
      <c r="Y44" s="585">
        <f>IFERROR(Y41/H41,"0")+IFERROR(Y42/H42,"0")+IFERROR(Y43/H43,"0")</f>
        <v>41</v>
      </c>
      <c r="Z44" s="585">
        <f>IFERROR(IF(Z41="",0,Z41),"0")+IFERROR(IF(Z42="",0,Z42),"0")+IFERROR(IF(Z43="",0,Z43),"0")</f>
        <v>0.64870000000000005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347</v>
      </c>
      <c r="Y45" s="585">
        <f>IFERROR(SUM(Y41:Y43),"0")</f>
        <v>350.50000000000006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207</v>
      </c>
      <c r="Y52" s="584">
        <f t="shared" ref="Y52:Y57" si="6">IFERROR(IF(X52="",0,CEILING((X52/$H52),1)*$H52),"")</f>
        <v>212.79999999999998</v>
      </c>
      <c r="Z52" s="36">
        <f>IFERROR(IF(Y52=0,"",ROUNDUP(Y52/H52,0)*0.01898),"")</f>
        <v>0.36062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215.03973214285716</v>
      </c>
      <c r="BN52" s="64">
        <f t="shared" ref="BN52:BN57" si="8">IFERROR(Y52*I52/H52,"0")</f>
        <v>221.065</v>
      </c>
      <c r="BO52" s="64">
        <f t="shared" ref="BO52:BO57" si="9">IFERROR(1/J52*(X52/H52),"0")</f>
        <v>0.28878348214285715</v>
      </c>
      <c r="BP52" s="64">
        <f t="shared" ref="BP52:BP57" si="10">IFERROR(1/J52*(Y52/H52),"0")</f>
        <v>0.296875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228</v>
      </c>
      <c r="Y53" s="584">
        <f t="shared" si="6"/>
        <v>237.60000000000002</v>
      </c>
      <c r="Z53" s="36">
        <f>IFERROR(IF(Y53=0,"",ROUNDUP(Y53/H53,0)*0.01898),"")</f>
        <v>0.41755999999999999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237.18333333333331</v>
      </c>
      <c r="BN53" s="64">
        <f t="shared" si="8"/>
        <v>247.17</v>
      </c>
      <c r="BO53" s="64">
        <f t="shared" si="9"/>
        <v>0.3298611111111111</v>
      </c>
      <c r="BP53" s="64">
        <f t="shared" si="10"/>
        <v>0.34375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200</v>
      </c>
      <c r="Y55" s="584">
        <f t="shared" si="6"/>
        <v>200</v>
      </c>
      <c r="Z55" s="36">
        <f>IFERROR(IF(Y55=0,"",ROUNDUP(Y55/H55,0)*0.00902),"")</f>
        <v>0.45100000000000001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210.5</v>
      </c>
      <c r="BN55" s="64">
        <f t="shared" si="8"/>
        <v>210.5</v>
      </c>
      <c r="BO55" s="64">
        <f t="shared" si="9"/>
        <v>0.37878787878787878</v>
      </c>
      <c r="BP55" s="64">
        <f t="shared" si="10"/>
        <v>0.37878787878787878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89.593253968253975</v>
      </c>
      <c r="Y58" s="585">
        <f>IFERROR(Y52/H52,"0")+IFERROR(Y53/H53,"0")+IFERROR(Y54/H54,"0")+IFERROR(Y55/H55,"0")+IFERROR(Y56/H56,"0")+IFERROR(Y57/H57,"0")</f>
        <v>91</v>
      </c>
      <c r="Z58" s="585">
        <f>IFERROR(IF(Z52="",0,Z52),"0")+IFERROR(IF(Z53="",0,Z53),"0")+IFERROR(IF(Z54="",0,Z54),"0")+IFERROR(IF(Z55="",0,Z55),"0")+IFERROR(IF(Z56="",0,Z56),"0")+IFERROR(IF(Z57="",0,Z57),"0")</f>
        <v>1.2291799999999999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635</v>
      </c>
      <c r="Y59" s="585">
        <f>IFERROR(SUM(Y52:Y57),"0")</f>
        <v>650.4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380</v>
      </c>
      <c r="Y61" s="584">
        <f>IFERROR(IF(X61="",0,CEILING((X61/$H61),1)*$H61),"")</f>
        <v>388.8</v>
      </c>
      <c r="Z61" s="36">
        <f>IFERROR(IF(Y61=0,"",ROUNDUP(Y61/H61,0)*0.01898),"")</f>
        <v>0.68328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395.30555555555554</v>
      </c>
      <c r="BN61" s="64">
        <f>IFERROR(Y61*I61/H61,"0")</f>
        <v>404.45999999999992</v>
      </c>
      <c r="BO61" s="64">
        <f>IFERROR(1/J61*(X61/H61),"0")</f>
        <v>0.54976851851851849</v>
      </c>
      <c r="BP61" s="64">
        <f>IFERROR(1/J61*(Y61/H61),"0")</f>
        <v>0.5625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35.185185185185183</v>
      </c>
      <c r="Y65" s="585">
        <f>IFERROR(Y61/H61,"0")+IFERROR(Y62/H62,"0")+IFERROR(Y63/H63,"0")+IFERROR(Y64/H64,"0")</f>
        <v>36</v>
      </c>
      <c r="Z65" s="585">
        <f>IFERROR(IF(Z61="",0,Z61),"0")+IFERROR(IF(Z62="",0,Z62),"0")+IFERROR(IF(Z63="",0,Z63),"0")+IFERROR(IF(Z64="",0,Z64),"0")</f>
        <v>0.68328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380</v>
      </c>
      <c r="Y66" s="585">
        <f>IFERROR(SUM(Y61:Y64),"0")</f>
        <v>388.8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119</v>
      </c>
      <c r="Y83" s="584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125.63653846153845</v>
      </c>
      <c r="BN83" s="64">
        <f>IFERROR(Y83*I83/H83,"0")</f>
        <v>131.76</v>
      </c>
      <c r="BO83" s="64">
        <f>IFERROR(1/J83*(X83/H83),"0")</f>
        <v>0.23838141025641027</v>
      </c>
      <c r="BP83" s="64">
        <f>IFERROR(1/J83*(Y83/H83),"0")</f>
        <v>0.25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15.256410256410257</v>
      </c>
      <c r="Y85" s="585">
        <f>IFERROR(Y83/H83,"0")+IFERROR(Y84/H84,"0")</f>
        <v>16</v>
      </c>
      <c r="Z85" s="585">
        <f>IFERROR(IF(Z83="",0,Z83),"0")+IFERROR(IF(Z84="",0,Z84),"0")</f>
        <v>0.30368000000000001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119</v>
      </c>
      <c r="Y86" s="585">
        <f>IFERROR(SUM(Y83:Y84),"0")</f>
        <v>124.8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592</v>
      </c>
      <c r="Y89" s="584">
        <f>IFERROR(IF(X89="",0,CEILING((X89/$H89),1)*$H89),"")</f>
        <v>594</v>
      </c>
      <c r="Z89" s="36">
        <f>IFERROR(IF(Y89=0,"",ROUNDUP(Y89/H89,0)*0.01898),"")</f>
        <v>1.0439000000000001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615.84444444444443</v>
      </c>
      <c r="BN89" s="64">
        <f>IFERROR(Y89*I89/H89,"0")</f>
        <v>617.92499999999984</v>
      </c>
      <c r="BO89" s="64">
        <f>IFERROR(1/J89*(X89/H89),"0")</f>
        <v>0.8564814814814814</v>
      </c>
      <c r="BP89" s="64">
        <f>IFERROR(1/J89*(Y89/H89),"0")</f>
        <v>0.85937499999999989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70</v>
      </c>
      <c r="Y91" s="584">
        <f>IFERROR(IF(X91="",0,CEILING((X91/$H91),1)*$H91),"")</f>
        <v>72</v>
      </c>
      <c r="Z91" s="36">
        <f>IFERROR(IF(Y91=0,"",ROUNDUP(Y91/H91,0)*0.00902),"")</f>
        <v>0.14432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73.266666666666666</v>
      </c>
      <c r="BN91" s="64">
        <f>IFERROR(Y91*I91/H91,"0")</f>
        <v>75.36</v>
      </c>
      <c r="BO91" s="64">
        <f>IFERROR(1/J91*(X91/H91),"0")</f>
        <v>0.11784511784511785</v>
      </c>
      <c r="BP91" s="64">
        <f>IFERROR(1/J91*(Y91/H91),"0")</f>
        <v>0.12121212121212122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70.370370370370367</v>
      </c>
      <c r="Y92" s="585">
        <f>IFERROR(Y89/H89,"0")+IFERROR(Y90/H90,"0")+IFERROR(Y91/H91,"0")</f>
        <v>71</v>
      </c>
      <c r="Z92" s="585">
        <f>IFERROR(IF(Z89="",0,Z89),"0")+IFERROR(IF(Z90="",0,Z90),"0")+IFERROR(IF(Z91="",0,Z91),"0")</f>
        <v>1.1882200000000001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662</v>
      </c>
      <c r="Y93" s="585">
        <f>IFERROR(SUM(Y89:Y91),"0")</f>
        <v>666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330</v>
      </c>
      <c r="Y95" s="584">
        <f t="shared" ref="Y95:Y100" si="16">IFERROR(IF(X95="",0,CEILING((X95/$H95),1)*$H95),"")</f>
        <v>332.09999999999997</v>
      </c>
      <c r="Z95" s="36">
        <f>IFERROR(IF(Y95=0,"",ROUNDUP(Y95/H95,0)*0.01898),"")</f>
        <v>0.77817999999999998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351.14444444444445</v>
      </c>
      <c r="BN95" s="64">
        <f t="shared" ref="BN95:BN100" si="18">IFERROR(Y95*I95/H95,"0")</f>
        <v>353.37899999999996</v>
      </c>
      <c r="BO95" s="64">
        <f t="shared" ref="BO95:BO100" si="19">IFERROR(1/J95*(X95/H95),"0")</f>
        <v>0.63657407407407407</v>
      </c>
      <c r="BP95" s="64">
        <f t="shared" ref="BP95:BP100" si="20">IFERROR(1/J95*(Y95/H95),"0")</f>
        <v>0.640625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97</v>
      </c>
      <c r="Y99" s="584">
        <f t="shared" si="16"/>
        <v>97.2</v>
      </c>
      <c r="Z99" s="36">
        <f>IFERROR(IF(Y99=0,"",ROUNDUP(Y99/H99,0)*0.00651),"")</f>
        <v>0.23436000000000001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106.05333333333333</v>
      </c>
      <c r="BN99" s="64">
        <f t="shared" si="18"/>
        <v>106.27199999999999</v>
      </c>
      <c r="BO99" s="64">
        <f t="shared" si="19"/>
        <v>0.1973951973951974</v>
      </c>
      <c r="BP99" s="64">
        <f t="shared" si="20"/>
        <v>0.19780219780219782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76.666666666666657</v>
      </c>
      <c r="Y101" s="585">
        <f>IFERROR(Y95/H95,"0")+IFERROR(Y96/H96,"0")+IFERROR(Y97/H97,"0")+IFERROR(Y98/H98,"0")+IFERROR(Y99/H99,"0")+IFERROR(Y100/H100,"0")</f>
        <v>77</v>
      </c>
      <c r="Z101" s="585">
        <f>IFERROR(IF(Z95="",0,Z95),"0")+IFERROR(IF(Z96="",0,Z96),"0")+IFERROR(IF(Z97="",0,Z97),"0")+IFERROR(IF(Z98="",0,Z98),"0")+IFERROR(IF(Z99="",0,Z99),"0")+IFERROR(IF(Z100="",0,Z100),"0")</f>
        <v>1.01254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427</v>
      </c>
      <c r="Y102" s="585">
        <f>IFERROR(SUM(Y95:Y100),"0")</f>
        <v>429.29999999999995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850</v>
      </c>
      <c r="Y105" s="584">
        <f>IFERROR(IF(X105="",0,CEILING((X105/$H105),1)*$H105),"")</f>
        <v>853.2</v>
      </c>
      <c r="Z105" s="36">
        <f>IFERROR(IF(Y105=0,"",ROUNDUP(Y105/H105,0)*0.01898),"")</f>
        <v>1.49942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884.23611111111109</v>
      </c>
      <c r="BN105" s="64">
        <f>IFERROR(Y105*I105/H105,"0")</f>
        <v>887.56499999999983</v>
      </c>
      <c r="BO105" s="64">
        <f>IFERROR(1/J105*(X105/H105),"0")</f>
        <v>1.2297453703703702</v>
      </c>
      <c r="BP105" s="64">
        <f>IFERROR(1/J105*(Y105/H105),"0")</f>
        <v>1.234375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78.703703703703695</v>
      </c>
      <c r="Y109" s="585">
        <f>IFERROR(Y105/H105,"0")+IFERROR(Y106/H106,"0")+IFERROR(Y107/H107,"0")+IFERROR(Y108/H108,"0")</f>
        <v>79</v>
      </c>
      <c r="Z109" s="585">
        <f>IFERROR(IF(Z105="",0,Z105),"0")+IFERROR(IF(Z106="",0,Z106),"0")+IFERROR(IF(Z107="",0,Z107),"0")+IFERROR(IF(Z108="",0,Z108),"0")</f>
        <v>1.49942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850</v>
      </c>
      <c r="Y110" s="585">
        <f>IFERROR(SUM(Y105:Y108),"0")</f>
        <v>853.2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13</v>
      </c>
      <c r="Y112" s="58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13.52361111111111</v>
      </c>
      <c r="BN112" s="64">
        <f>IFERROR(Y112*I112/H112,"0")</f>
        <v>22.47</v>
      </c>
      <c r="BO112" s="64">
        <f>IFERROR(1/J112*(X112/H112),"0")</f>
        <v>1.8807870370370371E-2</v>
      </c>
      <c r="BP112" s="64">
        <f>IFERROR(1/J112*(Y112/H112),"0")</f>
        <v>3.125E-2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80</v>
      </c>
      <c r="Y114" s="584">
        <f>IFERROR(IF(X114="",0,CEILING((X114/$H114),1)*$H114),"")</f>
        <v>81.599999999999994</v>
      </c>
      <c r="Z114" s="36">
        <f>IFERROR(IF(Y114=0,"",ROUNDUP(Y114/H114,0)*0.00651),"")</f>
        <v>0.22134000000000001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86</v>
      </c>
      <c r="BN114" s="64">
        <f>IFERROR(Y114*I114/H114,"0")</f>
        <v>87.72</v>
      </c>
      <c r="BO114" s="64">
        <f>IFERROR(1/J114*(X114/H114),"0")</f>
        <v>0.18315018315018317</v>
      </c>
      <c r="BP114" s="64">
        <f>IFERROR(1/J114*(Y114/H114),"0")</f>
        <v>0.18681318681318682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34.537037037037038</v>
      </c>
      <c r="Y115" s="585">
        <f>IFERROR(Y112/H112,"0")+IFERROR(Y113/H113,"0")+IFERROR(Y114/H114,"0")</f>
        <v>36</v>
      </c>
      <c r="Z115" s="585">
        <f>IFERROR(IF(Z112="",0,Z112),"0")+IFERROR(IF(Z113="",0,Z113),"0")+IFERROR(IF(Z114="",0,Z114),"0")</f>
        <v>0.25930000000000003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93</v>
      </c>
      <c r="Y116" s="585">
        <f>IFERROR(SUM(Y112:Y114),"0")</f>
        <v>103.19999999999999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400</v>
      </c>
      <c r="Y118" s="584">
        <f>IFERROR(IF(X118="",0,CEILING((X118/$H118),1)*$H118),"")</f>
        <v>405</v>
      </c>
      <c r="Z118" s="36">
        <f>IFERROR(IF(Y118=0,"",ROUNDUP(Y118/H118,0)*0.01898),"")</f>
        <v>0.94900000000000007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425.33333333333331</v>
      </c>
      <c r="BN118" s="64">
        <f>IFERROR(Y118*I118/H118,"0")</f>
        <v>430.65</v>
      </c>
      <c r="BO118" s="64">
        <f>IFERROR(1/J118*(X118/H118),"0")</f>
        <v>0.77160493827160492</v>
      </c>
      <c r="BP118" s="64">
        <f>IFERROR(1/J118*(Y118/H118),"0")</f>
        <v>0.78125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113</v>
      </c>
      <c r="Y121" s="584">
        <f>IFERROR(IF(X121="",0,CEILING((X121/$H121),1)*$H121),"")</f>
        <v>113.4</v>
      </c>
      <c r="Z121" s="36">
        <f>IFERROR(IF(Y121=0,"",ROUNDUP(Y121/H121,0)*0.00651),"")</f>
        <v>0.27342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123.54666666666667</v>
      </c>
      <c r="BN121" s="64">
        <f>IFERROR(Y121*I121/H121,"0")</f>
        <v>123.98399999999999</v>
      </c>
      <c r="BO121" s="64">
        <f>IFERROR(1/J121*(X121/H121),"0")</f>
        <v>0.22995522995522996</v>
      </c>
      <c r="BP121" s="64">
        <f>IFERROR(1/J121*(Y121/H121),"0")</f>
        <v>0.23076923076923078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91.234567901234556</v>
      </c>
      <c r="Y123" s="585">
        <f>IFERROR(Y118/H118,"0")+IFERROR(Y119/H119,"0")+IFERROR(Y120/H120,"0")+IFERROR(Y121/H121,"0")+IFERROR(Y122/H122,"0")</f>
        <v>92</v>
      </c>
      <c r="Z123" s="585">
        <f>IFERROR(IF(Z118="",0,Z118),"0")+IFERROR(IF(Z119="",0,Z119),"0")+IFERROR(IF(Z120="",0,Z120),"0")+IFERROR(IF(Z121="",0,Z121),"0")+IFERROR(IF(Z122="",0,Z122),"0")</f>
        <v>1.2224200000000001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513</v>
      </c>
      <c r="Y124" s="585">
        <f>IFERROR(SUM(Y118:Y122),"0")</f>
        <v>518.4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43</v>
      </c>
      <c r="Y164" s="584">
        <f t="shared" ref="Y164:Y172" si="21">IFERROR(IF(X164="",0,CEILING((X164/$H164),1)*$H164),"")</f>
        <v>46.2</v>
      </c>
      <c r="Z164" s="36">
        <f>IFERROR(IF(Y164=0,"",ROUNDUP(Y164/H164,0)*0.00902),"")</f>
        <v>9.9220000000000003E-2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45.764285714285705</v>
      </c>
      <c r="BN164" s="64">
        <f t="shared" ref="BN164:BN172" si="23">IFERROR(Y164*I164/H164,"0")</f>
        <v>49.17</v>
      </c>
      <c r="BO164" s="64">
        <f t="shared" ref="BO164:BO172" si="24">IFERROR(1/J164*(X164/H164),"0")</f>
        <v>7.7561327561327553E-2</v>
      </c>
      <c r="BP164" s="64">
        <f t="shared" ref="BP164:BP172" si="25">IFERROR(1/J164*(Y164/H164),"0")</f>
        <v>8.3333333333333343E-2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152</v>
      </c>
      <c r="Y166" s="584">
        <f t="shared" si="21"/>
        <v>155.4</v>
      </c>
      <c r="Z166" s="36">
        <f>IFERROR(IF(Y166=0,"",ROUNDUP(Y166/H166,0)*0.00902),"")</f>
        <v>0.33374000000000004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159.6</v>
      </c>
      <c r="BN166" s="64">
        <f t="shared" si="23"/>
        <v>163.17000000000002</v>
      </c>
      <c r="BO166" s="64">
        <f t="shared" si="24"/>
        <v>0.27417027417027418</v>
      </c>
      <c r="BP166" s="64">
        <f t="shared" si="25"/>
        <v>0.28030303030303033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247</v>
      </c>
      <c r="Y167" s="584">
        <f t="shared" si="21"/>
        <v>247.8</v>
      </c>
      <c r="Z167" s="36">
        <f>IFERROR(IF(Y167=0,"",ROUNDUP(Y167/H167,0)*0.00502),"")</f>
        <v>0.59236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262.29047619047617</v>
      </c>
      <c r="BN167" s="64">
        <f t="shared" si="23"/>
        <v>263.14</v>
      </c>
      <c r="BO167" s="64">
        <f t="shared" si="24"/>
        <v>0.50264550264550267</v>
      </c>
      <c r="BP167" s="64">
        <f t="shared" si="25"/>
        <v>0.50427350427350437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100</v>
      </c>
      <c r="Y169" s="584">
        <f t="shared" si="21"/>
        <v>100.8</v>
      </c>
      <c r="Z169" s="36">
        <f>IFERROR(IF(Y169=0,"",ROUNDUP(Y169/H169,0)*0.00502),"")</f>
        <v>0.28112000000000004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107.22222222222221</v>
      </c>
      <c r="BN169" s="64">
        <f t="shared" si="23"/>
        <v>108.07999999999998</v>
      </c>
      <c r="BO169" s="64">
        <f t="shared" si="24"/>
        <v>0.23741690408357077</v>
      </c>
      <c r="BP169" s="64">
        <f t="shared" si="25"/>
        <v>0.23931623931623935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228</v>
      </c>
      <c r="Y170" s="584">
        <f t="shared" si="21"/>
        <v>228.9</v>
      </c>
      <c r="Z170" s="36">
        <f>IFERROR(IF(Y170=0,"",ROUNDUP(Y170/H170,0)*0.00502),"")</f>
        <v>0.54718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238.85714285714286</v>
      </c>
      <c r="BN170" s="64">
        <f t="shared" si="23"/>
        <v>239.8</v>
      </c>
      <c r="BO170" s="64">
        <f t="shared" si="24"/>
        <v>0.463980463980464</v>
      </c>
      <c r="BP170" s="64">
        <f t="shared" si="25"/>
        <v>0.46581196581196588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328.17460317460313</v>
      </c>
      <c r="Y173" s="585">
        <f>IFERROR(Y164/H164,"0")+IFERROR(Y165/H165,"0")+IFERROR(Y166/H166,"0")+IFERROR(Y167/H167,"0")+IFERROR(Y168/H168,"0")+IFERROR(Y169/H169,"0")+IFERROR(Y170/H170,"0")+IFERROR(Y171/H171,"0")+IFERROR(Y172/H172,"0")</f>
        <v>331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1.85362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770</v>
      </c>
      <c r="Y174" s="585">
        <f>IFERROR(SUM(Y164:Y172),"0")</f>
        <v>779.1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10</v>
      </c>
      <c r="Y193" s="584">
        <f>IFERROR(IF(X193="",0,CEILING((X193/$H193),1)*$H193),"")</f>
        <v>10.5</v>
      </c>
      <c r="Z193" s="36">
        <f>IFERROR(IF(Y193=0,"",ROUNDUP(Y193/H193,0)*0.00651),"")</f>
        <v>3.2550000000000003E-2</v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10.857142857142856</v>
      </c>
      <c r="BN193" s="64">
        <f>IFERROR(Y193*I193/H193,"0")</f>
        <v>11.399999999999999</v>
      </c>
      <c r="BO193" s="64">
        <f>IFERROR(1/J193*(X193/H193),"0")</f>
        <v>2.6164311878597593E-2</v>
      </c>
      <c r="BP193" s="64">
        <f>IFERROR(1/J193*(Y193/H193),"0")</f>
        <v>2.7472527472527476E-2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4.7619047619047619</v>
      </c>
      <c r="Y194" s="585">
        <f>IFERROR(Y192/H192,"0")+IFERROR(Y193/H193,"0")</f>
        <v>5</v>
      </c>
      <c r="Z194" s="585">
        <f>IFERROR(IF(Z192="",0,Z192),"0")+IFERROR(IF(Z193="",0,Z193),"0")</f>
        <v>3.2550000000000003E-2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10</v>
      </c>
      <c r="Y195" s="585">
        <f>IFERROR(SUM(Y192:Y193),"0")</f>
        <v>10.5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85</v>
      </c>
      <c r="Y197" s="584">
        <f t="shared" ref="Y197:Y204" si="26">IFERROR(IF(X197="",0,CEILING((X197/$H197),1)*$H197),"")</f>
        <v>86.4</v>
      </c>
      <c r="Z197" s="36">
        <f>IFERROR(IF(Y197=0,"",ROUNDUP(Y197/H197,0)*0.00902),"")</f>
        <v>0.14432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88.305555555555557</v>
      </c>
      <c r="BN197" s="64">
        <f t="shared" ref="BN197:BN204" si="28">IFERROR(Y197*I197/H197,"0")</f>
        <v>89.76</v>
      </c>
      <c r="BO197" s="64">
        <f t="shared" ref="BO197:BO204" si="29">IFERROR(1/J197*(X197/H197),"0")</f>
        <v>0.11924803591470258</v>
      </c>
      <c r="BP197" s="64">
        <f t="shared" ref="BP197:BP204" si="30">IFERROR(1/J197*(Y197/H197),"0")</f>
        <v>0.12121212121212122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144</v>
      </c>
      <c r="Y198" s="584">
        <f t="shared" si="26"/>
        <v>145.80000000000001</v>
      </c>
      <c r="Z198" s="36">
        <f>IFERROR(IF(Y198=0,"",ROUNDUP(Y198/H198,0)*0.00902),"")</f>
        <v>0.24354000000000001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149.6</v>
      </c>
      <c r="BN198" s="64">
        <f t="shared" si="28"/>
        <v>151.47</v>
      </c>
      <c r="BO198" s="64">
        <f t="shared" si="29"/>
        <v>0.20202020202020202</v>
      </c>
      <c r="BP198" s="64">
        <f t="shared" si="30"/>
        <v>0.20454545454545456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352</v>
      </c>
      <c r="Y200" s="584">
        <f t="shared" si="26"/>
        <v>356.40000000000003</v>
      </c>
      <c r="Z200" s="36">
        <f>IFERROR(IF(Y200=0,"",ROUNDUP(Y200/H200,0)*0.00902),"")</f>
        <v>0.59532000000000007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365.68888888888887</v>
      </c>
      <c r="BN200" s="64">
        <f t="shared" si="28"/>
        <v>370.26</v>
      </c>
      <c r="BO200" s="64">
        <f t="shared" si="29"/>
        <v>0.49382716049382713</v>
      </c>
      <c r="BP200" s="64">
        <f t="shared" si="30"/>
        <v>0.5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51</v>
      </c>
      <c r="Y201" s="584">
        <f t="shared" si="26"/>
        <v>52.2</v>
      </c>
      <c r="Z201" s="36">
        <f>IFERROR(IF(Y201=0,"",ROUNDUP(Y201/H201,0)*0.00502),"")</f>
        <v>0.14558000000000001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54.68333333333333</v>
      </c>
      <c r="BN201" s="64">
        <f t="shared" si="28"/>
        <v>55.970000000000006</v>
      </c>
      <c r="BO201" s="64">
        <f t="shared" si="29"/>
        <v>0.12108262108262109</v>
      </c>
      <c r="BP201" s="64">
        <f t="shared" si="30"/>
        <v>0.12393162393162395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110</v>
      </c>
      <c r="Y202" s="584">
        <f t="shared" si="26"/>
        <v>111.60000000000001</v>
      </c>
      <c r="Z202" s="36">
        <f>IFERROR(IF(Y202=0,"",ROUNDUP(Y202/H202,0)*0.00502),"")</f>
        <v>0.31124000000000002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116.11111111111111</v>
      </c>
      <c r="BN202" s="64">
        <f t="shared" si="28"/>
        <v>117.80000000000001</v>
      </c>
      <c r="BO202" s="64">
        <f t="shared" si="29"/>
        <v>0.26115859449192785</v>
      </c>
      <c r="BP202" s="64">
        <f t="shared" si="30"/>
        <v>0.26495726495726496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57</v>
      </c>
      <c r="Y204" s="584">
        <f t="shared" si="26"/>
        <v>57.6</v>
      </c>
      <c r="Z204" s="36">
        <f>IFERROR(IF(Y204=0,"",ROUNDUP(Y204/H204,0)*0.00502),"")</f>
        <v>0.16064000000000001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60.166666666666664</v>
      </c>
      <c r="BN204" s="64">
        <f t="shared" si="28"/>
        <v>60.8</v>
      </c>
      <c r="BO204" s="64">
        <f t="shared" si="29"/>
        <v>0.13532763532763534</v>
      </c>
      <c r="BP204" s="64">
        <f t="shared" si="30"/>
        <v>0.13675213675213677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228.7037037037037</v>
      </c>
      <c r="Y205" s="585">
        <f>IFERROR(Y197/H197,"0")+IFERROR(Y198/H198,"0")+IFERROR(Y199/H199,"0")+IFERROR(Y200/H200,"0")+IFERROR(Y201/H201,"0")+IFERROR(Y202/H202,"0")+IFERROR(Y203/H203,"0")+IFERROR(Y204/H204,"0")</f>
        <v>232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1.6006399999999998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799</v>
      </c>
      <c r="Y206" s="585">
        <f>IFERROR(SUM(Y197:Y204),"0")</f>
        <v>810.00000000000011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400</v>
      </c>
      <c r="Y210" s="584">
        <f t="shared" si="31"/>
        <v>400.2</v>
      </c>
      <c r="Z210" s="36">
        <f>IFERROR(IF(Y210=0,"",ROUNDUP(Y210/H210,0)*0.01898),"")</f>
        <v>0.87307999999999997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423.86206896551727</v>
      </c>
      <c r="BN210" s="64">
        <f t="shared" si="33"/>
        <v>424.07399999999996</v>
      </c>
      <c r="BO210" s="64">
        <f t="shared" si="34"/>
        <v>0.71839080459770122</v>
      </c>
      <c r="BP210" s="64">
        <f t="shared" si="35"/>
        <v>0.71875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398</v>
      </c>
      <c r="Y211" s="584">
        <f t="shared" si="31"/>
        <v>398.4</v>
      </c>
      <c r="Z211" s="36">
        <f t="shared" ref="Z211:Z216" si="36">IFERROR(IF(Y211=0,"",ROUNDUP(Y211/H211,0)*0.00651),"")</f>
        <v>1.08066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442.77500000000003</v>
      </c>
      <c r="BN211" s="64">
        <f t="shared" si="33"/>
        <v>443.21999999999997</v>
      </c>
      <c r="BO211" s="64">
        <f t="shared" si="34"/>
        <v>0.91117216117216127</v>
      </c>
      <c r="BP211" s="64">
        <f t="shared" si="35"/>
        <v>0.91208791208791218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572</v>
      </c>
      <c r="Y213" s="584">
        <f t="shared" si="31"/>
        <v>573.6</v>
      </c>
      <c r="Z213" s="36">
        <f t="shared" si="36"/>
        <v>1.55589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632.06000000000006</v>
      </c>
      <c r="BN213" s="64">
        <f t="shared" si="33"/>
        <v>633.82800000000009</v>
      </c>
      <c r="BO213" s="64">
        <f t="shared" si="34"/>
        <v>1.3095238095238098</v>
      </c>
      <c r="BP213" s="64">
        <f t="shared" si="35"/>
        <v>1.3131868131868134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510</v>
      </c>
      <c r="Y214" s="584">
        <f t="shared" si="31"/>
        <v>511.2</v>
      </c>
      <c r="Z214" s="36">
        <f t="shared" si="36"/>
        <v>1.38663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563.55000000000007</v>
      </c>
      <c r="BN214" s="64">
        <f t="shared" si="33"/>
        <v>564.87600000000009</v>
      </c>
      <c r="BO214" s="64">
        <f t="shared" si="34"/>
        <v>1.1675824175824177</v>
      </c>
      <c r="BP214" s="64">
        <f t="shared" si="35"/>
        <v>1.1703296703296704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206</v>
      </c>
      <c r="Y215" s="584">
        <f t="shared" si="31"/>
        <v>206.4</v>
      </c>
      <c r="Z215" s="36">
        <f t="shared" si="36"/>
        <v>0.55986000000000002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227.63000000000002</v>
      </c>
      <c r="BN215" s="64">
        <f t="shared" si="33"/>
        <v>228.07200000000006</v>
      </c>
      <c r="BO215" s="64">
        <f t="shared" si="34"/>
        <v>0.47161172161172171</v>
      </c>
      <c r="BP215" s="64">
        <f t="shared" si="35"/>
        <v>0.47252747252747257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184</v>
      </c>
      <c r="Y216" s="584">
        <f t="shared" si="31"/>
        <v>184.79999999999998</v>
      </c>
      <c r="Z216" s="36">
        <f t="shared" si="36"/>
        <v>0.50126999999999999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203.78</v>
      </c>
      <c r="BN216" s="64">
        <f t="shared" si="33"/>
        <v>204.66599999999997</v>
      </c>
      <c r="BO216" s="64">
        <f t="shared" si="34"/>
        <v>0.4212454212454213</v>
      </c>
      <c r="BP216" s="64">
        <f t="shared" si="35"/>
        <v>0.42307692307692313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825.14367816091954</v>
      </c>
      <c r="Y217" s="585">
        <f>IFERROR(Y208/H208,"0")+IFERROR(Y209/H209,"0")+IFERROR(Y210/H210,"0")+IFERROR(Y211/H211,"0")+IFERROR(Y212/H212,"0")+IFERROR(Y213/H213,"0")+IFERROR(Y214/H214,"0")+IFERROR(Y215/H215,"0")+IFERROR(Y216/H216,"0")</f>
        <v>827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5.9573900000000002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2270</v>
      </c>
      <c r="Y218" s="585">
        <f>IFERROR(SUM(Y208:Y216),"0")</f>
        <v>2274.6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8</v>
      </c>
      <c r="Y220" s="584">
        <f>IFERROR(IF(X220="",0,CEILING((X220/$H220),1)*$H220),"")</f>
        <v>9.6</v>
      </c>
      <c r="Z220" s="36">
        <f>IFERROR(IF(Y220=0,"",ROUNDUP(Y220/H220,0)*0.00651),"")</f>
        <v>2.6040000000000001E-2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8.8400000000000016</v>
      </c>
      <c r="BN220" s="64">
        <f>IFERROR(Y220*I220/H220,"0")</f>
        <v>10.608000000000001</v>
      </c>
      <c r="BO220" s="64">
        <f>IFERROR(1/J220*(X220/H220),"0")</f>
        <v>1.8315018315018316E-2</v>
      </c>
      <c r="BP220" s="64">
        <f>IFERROR(1/J220*(Y220/H220),"0")</f>
        <v>2.197802197802198E-2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51</v>
      </c>
      <c r="Y221" s="584">
        <f>IFERROR(IF(X221="",0,CEILING((X221/$H221),1)*$H221),"")</f>
        <v>52.8</v>
      </c>
      <c r="Z221" s="36">
        <f>IFERROR(IF(Y221=0,"",ROUNDUP(Y221/H221,0)*0.00651),"")</f>
        <v>0.14322000000000001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56.355000000000004</v>
      </c>
      <c r="BN221" s="64">
        <f>IFERROR(Y221*I221/H221,"0")</f>
        <v>58.344000000000001</v>
      </c>
      <c r="BO221" s="64">
        <f>IFERROR(1/J221*(X221/H221),"0")</f>
        <v>0.11675824175824177</v>
      </c>
      <c r="BP221" s="64">
        <f>IFERROR(1/J221*(Y221/H221),"0")</f>
        <v>0.12087912087912089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24.583333333333332</v>
      </c>
      <c r="Y222" s="585">
        <f>IFERROR(Y220/H220,"0")+IFERROR(Y221/H221,"0")</f>
        <v>26</v>
      </c>
      <c r="Z222" s="585">
        <f>IFERROR(IF(Z220="",0,Z220),"0")+IFERROR(IF(Z221="",0,Z221),"0")</f>
        <v>0.16926000000000002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59</v>
      </c>
      <c r="Y223" s="585">
        <f>IFERROR(SUM(Y220:Y221),"0")</f>
        <v>62.4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31</v>
      </c>
      <c r="Y226" s="584">
        <f t="shared" ref="Y226:Y232" si="37">IFERROR(IF(X226="",0,CEILING((X226/$H226),1)*$H226),"")</f>
        <v>34.799999999999997</v>
      </c>
      <c r="Z226" s="36">
        <f>IFERROR(IF(Y226=0,"",ROUNDUP(Y226/H226,0)*0.01898),"")</f>
        <v>5.6940000000000004E-2</v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32.162500000000001</v>
      </c>
      <c r="BN226" s="64">
        <f t="shared" ref="BN226:BN232" si="39">IFERROR(Y226*I226/H226,"0")</f>
        <v>36.104999999999997</v>
      </c>
      <c r="BO226" s="64">
        <f t="shared" ref="BO226:BO232" si="40">IFERROR(1/J226*(X226/H226),"0")</f>
        <v>4.1756465517241381E-2</v>
      </c>
      <c r="BP226" s="64">
        <f t="shared" ref="BP226:BP232" si="41">IFERROR(1/J226*(Y226/H226),"0")</f>
        <v>4.6875E-2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9</v>
      </c>
      <c r="Y229" s="584">
        <f t="shared" si="37"/>
        <v>12</v>
      </c>
      <c r="Z229" s="36">
        <f>IFERROR(IF(Y229=0,"",ROUNDUP(Y229/H229,0)*0.00902),"")</f>
        <v>2.7060000000000001E-2</v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9.4725000000000001</v>
      </c>
      <c r="BN229" s="64">
        <f t="shared" si="39"/>
        <v>12.629999999999999</v>
      </c>
      <c r="BO229" s="64">
        <f t="shared" si="40"/>
        <v>1.7045454545454544E-2</v>
      </c>
      <c r="BP229" s="64">
        <f t="shared" si="41"/>
        <v>2.2727272727272728E-2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4.9224137931034484</v>
      </c>
      <c r="Y233" s="585">
        <f>IFERROR(Y226/H226,"0")+IFERROR(Y227/H227,"0")+IFERROR(Y228/H228,"0")+IFERROR(Y229/H229,"0")+IFERROR(Y230/H230,"0")+IFERROR(Y231/H231,"0")+IFERROR(Y232/H232,"0")</f>
        <v>6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8.4000000000000005E-2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40</v>
      </c>
      <c r="Y234" s="585">
        <f>IFERROR(SUM(Y226:Y232),"0")</f>
        <v>46.8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44</v>
      </c>
      <c r="Y274" s="584">
        <f>IFERROR(IF(X274="",0,CEILING((X274/$H274),1)*$H274),"")</f>
        <v>45.6</v>
      </c>
      <c r="Z274" s="36">
        <f>IFERROR(IF(Y274=0,"",ROUNDUP(Y274/H274,0)*0.00651),"")</f>
        <v>0.12369000000000001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48.620000000000005</v>
      </c>
      <c r="BN274" s="64">
        <f>IFERROR(Y274*I274/H274,"0")</f>
        <v>50.388000000000005</v>
      </c>
      <c r="BO274" s="64">
        <f>IFERROR(1/J274*(X274/H274),"0")</f>
        <v>0.10073260073260075</v>
      </c>
      <c r="BP274" s="64">
        <f>IFERROR(1/J274*(Y274/H274),"0")</f>
        <v>0.1043956043956044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132</v>
      </c>
      <c r="Y275" s="584">
        <f>IFERROR(IF(X275="",0,CEILING((X275/$H275),1)*$H275),"")</f>
        <v>132</v>
      </c>
      <c r="Z275" s="36">
        <f>IFERROR(IF(Y275=0,"",ROUNDUP(Y275/H275,0)*0.00651),"")</f>
        <v>0.35805000000000003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141.9</v>
      </c>
      <c r="BN275" s="64">
        <f>IFERROR(Y275*I275/H275,"0")</f>
        <v>141.9</v>
      </c>
      <c r="BO275" s="64">
        <f>IFERROR(1/J275*(X275/H275),"0")</f>
        <v>0.30219780219780223</v>
      </c>
      <c r="BP275" s="64">
        <f>IFERROR(1/J275*(Y275/H275),"0")</f>
        <v>0.30219780219780223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73.333333333333343</v>
      </c>
      <c r="Y276" s="585">
        <f>IFERROR(Y273/H273,"0")+IFERROR(Y274/H274,"0")+IFERROR(Y275/H275,"0")</f>
        <v>74</v>
      </c>
      <c r="Z276" s="585">
        <f>IFERROR(IF(Z273="",0,Z273),"0")+IFERROR(IF(Z274="",0,Z274),"0")+IFERROR(IF(Z275="",0,Z275),"0")</f>
        <v>0.48174000000000006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176</v>
      </c>
      <c r="Y277" s="585">
        <f>IFERROR(SUM(Y273:Y275),"0")</f>
        <v>177.6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16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18.026666666666667</v>
      </c>
      <c r="BN309" s="64">
        <f t="shared" si="55"/>
        <v>18.251999999999999</v>
      </c>
      <c r="BO309" s="64">
        <f t="shared" si="56"/>
        <v>4.8840048840048847E-2</v>
      </c>
      <c r="BP309" s="64">
        <f t="shared" si="57"/>
        <v>4.9450549450549455E-2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8.8888888888888893</v>
      </c>
      <c r="Y310" s="585">
        <f>IFERROR(Y303/H303,"0")+IFERROR(Y304/H304,"0")+IFERROR(Y305/H305,"0")+IFERROR(Y306/H306,"0")+IFERROR(Y307/H307,"0")+IFERROR(Y308/H308,"0")+IFERROR(Y309/H309,"0")</f>
        <v>9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5.8590000000000003E-2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16</v>
      </c>
      <c r="Y311" s="585">
        <f>IFERROR(SUM(Y303:Y309),"0")</f>
        <v>16.2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23</v>
      </c>
      <c r="Y317" s="584">
        <f>IFERROR(IF(X317="",0,CEILING((X317/$H317),1)*$H317),"")</f>
        <v>24.3</v>
      </c>
      <c r="Z317" s="36">
        <f>IFERROR(IF(Y317=0,"",ROUNDUP(Y317/H317,0)*0.00651),"")</f>
        <v>5.8590000000000003E-2</v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25.197777777777777</v>
      </c>
      <c r="BN317" s="64">
        <f>IFERROR(Y317*I317/H317,"0")</f>
        <v>26.622</v>
      </c>
      <c r="BO317" s="64">
        <f>IFERROR(1/J317*(X317/H317),"0")</f>
        <v>4.6805046805046803E-2</v>
      </c>
      <c r="BP317" s="64">
        <f>IFERROR(1/J317*(Y317/H317),"0")</f>
        <v>4.9450549450549455E-2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8.5185185185185173</v>
      </c>
      <c r="Y318" s="585">
        <f>IFERROR(Y313/H313,"0")+IFERROR(Y314/H314,"0")+IFERROR(Y315/H315,"0")+IFERROR(Y316/H316,"0")+IFERROR(Y317/H317,"0")</f>
        <v>9</v>
      </c>
      <c r="Z318" s="585">
        <f>IFERROR(IF(Z313="",0,Z313),"0")+IFERROR(IF(Z314="",0,Z314),"0")+IFERROR(IF(Z315="",0,Z315),"0")+IFERROR(IF(Z316="",0,Z316),"0")+IFERROR(IF(Z317="",0,Z317),"0")</f>
        <v>5.8590000000000003E-2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23</v>
      </c>
      <c r="Y319" s="585">
        <f>IFERROR(SUM(Y313:Y317),"0")</f>
        <v>24.3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247</v>
      </c>
      <c r="Y321" s="584">
        <f>IFERROR(IF(X321="",0,CEILING((X321/$H321),1)*$H321),"")</f>
        <v>252</v>
      </c>
      <c r="Z321" s="36">
        <f>IFERROR(IF(Y321=0,"",ROUNDUP(Y321/H321,0)*0.01898),"")</f>
        <v>0.56940000000000002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262.26107142857143</v>
      </c>
      <c r="BN321" s="64">
        <f>IFERROR(Y321*I321/H321,"0")</f>
        <v>267.57</v>
      </c>
      <c r="BO321" s="64">
        <f>IFERROR(1/J321*(X321/H321),"0")</f>
        <v>0.45944940476190477</v>
      </c>
      <c r="BP321" s="64">
        <f>IFERROR(1/J321*(Y321/H321),"0")</f>
        <v>0.46875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223</v>
      </c>
      <c r="Y322" s="584">
        <f>IFERROR(IF(X322="",0,CEILING((X322/$H322),1)*$H322),"")</f>
        <v>226.2</v>
      </c>
      <c r="Z322" s="36">
        <f>IFERROR(IF(Y322=0,"",ROUNDUP(Y322/H322,0)*0.01898),"")</f>
        <v>0.55042000000000002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237.83807692307695</v>
      </c>
      <c r="BN322" s="64">
        <f>IFERROR(Y322*I322/H322,"0")</f>
        <v>241.251</v>
      </c>
      <c r="BO322" s="64">
        <f>IFERROR(1/J322*(X322/H322),"0")</f>
        <v>0.44671474358974361</v>
      </c>
      <c r="BP322" s="64">
        <f>IFERROR(1/J322*(Y322/H322),"0")</f>
        <v>0.453125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141</v>
      </c>
      <c r="Y323" s="584">
        <f>IFERROR(IF(X323="",0,CEILING((X323/$H323),1)*$H323),"")</f>
        <v>142.80000000000001</v>
      </c>
      <c r="Z323" s="36">
        <f>IFERROR(IF(Y323=0,"",ROUNDUP(Y323/H323,0)*0.01898),"")</f>
        <v>0.32266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149.71178571428572</v>
      </c>
      <c r="BN323" s="64">
        <f>IFERROR(Y323*I323/H323,"0")</f>
        <v>151.62300000000002</v>
      </c>
      <c r="BO323" s="64">
        <f>IFERROR(1/J323*(X323/H323),"0")</f>
        <v>0.2622767857142857</v>
      </c>
      <c r="BP323" s="64">
        <f>IFERROR(1/J323*(Y323/H323),"0")</f>
        <v>0.265625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74.780219780219781</v>
      </c>
      <c r="Y324" s="585">
        <f>IFERROR(Y321/H321,"0")+IFERROR(Y322/H322,"0")+IFERROR(Y323/H323,"0")</f>
        <v>76</v>
      </c>
      <c r="Z324" s="585">
        <f>IFERROR(IF(Z321="",0,Z321),"0")+IFERROR(IF(Z322="",0,Z322),"0")+IFERROR(IF(Z323="",0,Z323),"0")</f>
        <v>1.44248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611</v>
      </c>
      <c r="Y325" s="585">
        <f>IFERROR(SUM(Y321:Y323),"0")</f>
        <v>621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14</v>
      </c>
      <c r="Y330" s="584">
        <f>IFERROR(IF(X330="",0,CEILING((X330/$H330),1)*$H330),"")</f>
        <v>15.299999999999999</v>
      </c>
      <c r="Z330" s="36">
        <f>IFERROR(IF(Y330=0,"",ROUNDUP(Y330/H330,0)*0.00651),"")</f>
        <v>3.9059999999999997E-2</v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16.223529411764709</v>
      </c>
      <c r="BN330" s="64">
        <f>IFERROR(Y330*I330/H330,"0")</f>
        <v>17.73</v>
      </c>
      <c r="BO330" s="64">
        <f>IFERROR(1/J330*(X330/H330),"0")</f>
        <v>3.0165912518853699E-2</v>
      </c>
      <c r="BP330" s="64">
        <f>IFERROR(1/J330*(Y330/H330),"0")</f>
        <v>3.2967032967032968E-2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30</v>
      </c>
      <c r="Y331" s="584">
        <f>IFERROR(IF(X331="",0,CEILING((X331/$H331),1)*$H331),"")</f>
        <v>30.599999999999998</v>
      </c>
      <c r="Z331" s="36">
        <f>IFERROR(IF(Y331=0,"",ROUNDUP(Y331/H331,0)*0.00651),"")</f>
        <v>7.8119999999999995E-2</v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33.882352941176471</v>
      </c>
      <c r="BN331" s="64">
        <f>IFERROR(Y331*I331/H331,"0")</f>
        <v>34.559999999999995</v>
      </c>
      <c r="BO331" s="64">
        <f>IFERROR(1/J331*(X331/H331),"0")</f>
        <v>6.4641241111829353E-2</v>
      </c>
      <c r="BP331" s="64">
        <f>IFERROR(1/J331*(Y331/H331),"0")</f>
        <v>6.5934065934065936E-2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17.254901960784316</v>
      </c>
      <c r="Y332" s="585">
        <f>IFERROR(Y327/H327,"0")+IFERROR(Y328/H328,"0")+IFERROR(Y329/H329,"0")+IFERROR(Y330/H330,"0")+IFERROR(Y331/H331,"0")</f>
        <v>18</v>
      </c>
      <c r="Z332" s="585">
        <f>IFERROR(IF(Z327="",0,Z327),"0")+IFERROR(IF(Z328="",0,Z328),"0")+IFERROR(IF(Z329="",0,Z329),"0")+IFERROR(IF(Z330="",0,Z330),"0")+IFERROR(IF(Z331="",0,Z331),"0")</f>
        <v>0.11717999999999999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44</v>
      </c>
      <c r="Y333" s="585">
        <f>IFERROR(SUM(Y327:Y331),"0")</f>
        <v>45.9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850</v>
      </c>
      <c r="Y350" s="584">
        <f t="shared" ref="Y350:Y356" si="58">IFERROR(IF(X350="",0,CEILING((X350/$H350),1)*$H350),"")</f>
        <v>855</v>
      </c>
      <c r="Z350" s="36">
        <f>IFERROR(IF(Y350=0,"",ROUNDUP(Y350/H350,0)*0.02175),"")</f>
        <v>1.2397499999999999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877.2</v>
      </c>
      <c r="BN350" s="64">
        <f t="shared" ref="BN350:BN356" si="60">IFERROR(Y350*I350/H350,"0")</f>
        <v>882.36</v>
      </c>
      <c r="BO350" s="64">
        <f t="shared" ref="BO350:BO356" si="61">IFERROR(1/J350*(X350/H350),"0")</f>
        <v>1.1805555555555554</v>
      </c>
      <c r="BP350" s="64">
        <f t="shared" ref="BP350:BP356" si="62">IFERROR(1/J350*(Y350/H350),"0")</f>
        <v>1.1875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900</v>
      </c>
      <c r="Y351" s="584">
        <f t="shared" si="58"/>
        <v>900</v>
      </c>
      <c r="Z351" s="36">
        <f>IFERROR(IF(Y351=0,"",ROUNDUP(Y351/H351,0)*0.02175),"")</f>
        <v>1.3049999999999999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928.8</v>
      </c>
      <c r="BN351" s="64">
        <f t="shared" si="60"/>
        <v>928.8</v>
      </c>
      <c r="BO351" s="64">
        <f t="shared" si="61"/>
        <v>1.25</v>
      </c>
      <c r="BP351" s="64">
        <f t="shared" si="62"/>
        <v>1.25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2150</v>
      </c>
      <c r="Y352" s="584">
        <f t="shared" si="58"/>
        <v>2160</v>
      </c>
      <c r="Z352" s="36">
        <f>IFERROR(IF(Y352=0,"",ROUNDUP(Y352/H352,0)*0.02175),"")</f>
        <v>3.1319999999999997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2218.8000000000002</v>
      </c>
      <c r="BN352" s="64">
        <f t="shared" si="60"/>
        <v>2229.1200000000003</v>
      </c>
      <c r="BO352" s="64">
        <f t="shared" si="61"/>
        <v>2.9861111111111112</v>
      </c>
      <c r="BP352" s="64">
        <f t="shared" si="62"/>
        <v>3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1100</v>
      </c>
      <c r="Y353" s="584">
        <f t="shared" si="58"/>
        <v>1110</v>
      </c>
      <c r="Z353" s="36">
        <f>IFERROR(IF(Y353=0,"",ROUNDUP(Y353/H353,0)*0.02175),"")</f>
        <v>1.6094999999999999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1135.2</v>
      </c>
      <c r="BN353" s="64">
        <f t="shared" si="60"/>
        <v>1145.52</v>
      </c>
      <c r="BO353" s="64">
        <f t="shared" si="61"/>
        <v>1.5277777777777777</v>
      </c>
      <c r="BP353" s="64">
        <f t="shared" si="62"/>
        <v>1.5416666666666665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333.33333333333331</v>
      </c>
      <c r="Y357" s="585">
        <f>IFERROR(Y350/H350,"0")+IFERROR(Y351/H351,"0")+IFERROR(Y352/H352,"0")+IFERROR(Y353/H353,"0")+IFERROR(Y354/H354,"0")+IFERROR(Y355/H355,"0")+IFERROR(Y356/H356,"0")</f>
        <v>335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7.286249999999999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5000</v>
      </c>
      <c r="Y358" s="585">
        <f>IFERROR(SUM(Y350:Y356),"0")</f>
        <v>5025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220</v>
      </c>
      <c r="Y360" s="584">
        <f>IFERROR(IF(X360="",0,CEILING((X360/$H360),1)*$H360),"")</f>
        <v>225</v>
      </c>
      <c r="Z360" s="36">
        <f>IFERROR(IF(Y360=0,"",ROUNDUP(Y360/H360,0)*0.02175),"")</f>
        <v>0.32624999999999998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227.04</v>
      </c>
      <c r="BN360" s="64">
        <f>IFERROR(Y360*I360/H360,"0")</f>
        <v>232.2</v>
      </c>
      <c r="BO360" s="64">
        <f>IFERROR(1/J360*(X360/H360),"0")</f>
        <v>0.30555555555555552</v>
      </c>
      <c r="BP360" s="64">
        <f>IFERROR(1/J360*(Y360/H360),"0")</f>
        <v>0.3125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14.666666666666666</v>
      </c>
      <c r="Y362" s="585">
        <f>IFERROR(Y360/H360,"0")+IFERROR(Y361/H361,"0")</f>
        <v>15</v>
      </c>
      <c r="Z362" s="585">
        <f>IFERROR(IF(Z360="",0,Z360),"0")+IFERROR(IF(Z361="",0,Z361),"0")</f>
        <v>0.32624999999999998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220</v>
      </c>
      <c r="Y363" s="585">
        <f>IFERROR(SUM(Y360:Y361),"0")</f>
        <v>225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336</v>
      </c>
      <c r="Y370" s="584">
        <f>IFERROR(IF(X370="",0,CEILING((X370/$H370),1)*$H370),"")</f>
        <v>342</v>
      </c>
      <c r="Z370" s="36">
        <f>IFERROR(IF(Y370=0,"",ROUNDUP(Y370/H370,0)*0.01898),"")</f>
        <v>0.72123999999999999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355.37599999999998</v>
      </c>
      <c r="BN370" s="64">
        <f>IFERROR(Y370*I370/H370,"0")</f>
        <v>361.72199999999998</v>
      </c>
      <c r="BO370" s="64">
        <f>IFERROR(1/J370*(X370/H370),"0")</f>
        <v>0.58333333333333337</v>
      </c>
      <c r="BP370" s="64">
        <f>IFERROR(1/J370*(Y370/H370),"0")</f>
        <v>0.59375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37.333333333333336</v>
      </c>
      <c r="Y371" s="585">
        <f>IFERROR(Y370/H370,"0")</f>
        <v>38</v>
      </c>
      <c r="Z371" s="585">
        <f>IFERROR(IF(Z370="",0,Z370),"0")</f>
        <v>0.72123999999999999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336</v>
      </c>
      <c r="Y372" s="585">
        <f>IFERROR(SUM(Y370:Y370),"0")</f>
        <v>342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16</v>
      </c>
      <c r="Y377" s="584">
        <f>IFERROR(IF(X377="",0,CEILING((X377/$H377),1)*$H377),"")</f>
        <v>24</v>
      </c>
      <c r="Z377" s="36">
        <f>IFERROR(IF(Y377=0,"",ROUNDUP(Y377/H377,0)*0.01898),"")</f>
        <v>3.7960000000000001E-2</v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16.580000000000002</v>
      </c>
      <c r="BN377" s="64">
        <f>IFERROR(Y377*I377/H377,"0")</f>
        <v>24.87</v>
      </c>
      <c r="BO377" s="64">
        <f>IFERROR(1/J377*(X377/H377),"0")</f>
        <v>2.0833333333333332E-2</v>
      </c>
      <c r="BP377" s="64">
        <f>IFERROR(1/J377*(Y377/H377),"0")</f>
        <v>3.125E-2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1.3333333333333333</v>
      </c>
      <c r="Y379" s="585">
        <f>IFERROR(Y375/H375,"0")+IFERROR(Y376/H376,"0")+IFERROR(Y377/H377,"0")+IFERROR(Y378/H378,"0")</f>
        <v>2</v>
      </c>
      <c r="Z379" s="585">
        <f>IFERROR(IF(Z375="",0,Z375),"0")+IFERROR(IF(Z376="",0,Z376),"0")+IFERROR(IF(Z377="",0,Z377),"0")+IFERROR(IF(Z378="",0,Z378),"0")</f>
        <v>3.7960000000000001E-2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16</v>
      </c>
      <c r="Y380" s="585">
        <f>IFERROR(SUM(Y375:Y378),"0")</f>
        <v>24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750</v>
      </c>
      <c r="Y386" s="584">
        <f>IFERROR(IF(X386="",0,CEILING((X386/$H386),1)*$H386),"")</f>
        <v>756</v>
      </c>
      <c r="Z386" s="36">
        <f>IFERROR(IF(Y386=0,"",ROUNDUP(Y386/H386,0)*0.01898),"")</f>
        <v>1.59432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793.25</v>
      </c>
      <c r="BN386" s="64">
        <f>IFERROR(Y386*I386/H386,"0")</f>
        <v>799.596</v>
      </c>
      <c r="BO386" s="64">
        <f>IFERROR(1/J386*(X386/H386),"0")</f>
        <v>1.3020833333333333</v>
      </c>
      <c r="BP386" s="64">
        <f>IFERROR(1/J386*(Y386/H386),"0")</f>
        <v>1.3125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83.333333333333329</v>
      </c>
      <c r="Y388" s="585">
        <f>IFERROR(Y386/H386,"0")+IFERROR(Y387/H387,"0")</f>
        <v>84</v>
      </c>
      <c r="Z388" s="585">
        <f>IFERROR(IF(Z386="",0,Z386),"0")+IFERROR(IF(Z387="",0,Z387),"0")</f>
        <v>1.59432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750</v>
      </c>
      <c r="Y389" s="585">
        <f>IFERROR(SUM(Y386:Y387),"0")</f>
        <v>756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19</v>
      </c>
      <c r="Y440" s="584">
        <f t="shared" ref="Y440:Y454" si="69">IFERROR(IF(X440="",0,CEILING((X440/$H440),1)*$H440),"")</f>
        <v>21.12</v>
      </c>
      <c r="Z440" s="36">
        <f t="shared" ref="Z440:Z446" si="70">IFERROR(IF(Y440=0,"",ROUNDUP(Y440/H440,0)*0.01196),"")</f>
        <v>4.7840000000000001E-2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20.295454545454543</v>
      </c>
      <c r="BN440" s="64">
        <f t="shared" ref="BN440:BN454" si="72">IFERROR(Y440*I440/H440,"0")</f>
        <v>22.56</v>
      </c>
      <c r="BO440" s="64">
        <f t="shared" ref="BO440:BO454" si="73">IFERROR(1/J440*(X440/H440),"0")</f>
        <v>3.4600815850815848E-2</v>
      </c>
      <c r="BP440" s="64">
        <f t="shared" ref="BP440:BP454" si="74">IFERROR(1/J440*(Y440/H440),"0")</f>
        <v>3.8461538461538464E-2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65</v>
      </c>
      <c r="Y441" s="584">
        <f t="shared" si="69"/>
        <v>68.64</v>
      </c>
      <c r="Z441" s="36">
        <f t="shared" si="70"/>
        <v>0.15548000000000001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69.431818181818173</v>
      </c>
      <c r="BN441" s="64">
        <f t="shared" si="72"/>
        <v>73.319999999999993</v>
      </c>
      <c r="BO441" s="64">
        <f t="shared" si="73"/>
        <v>0.11837121212121213</v>
      </c>
      <c r="BP441" s="64">
        <f t="shared" si="74"/>
        <v>0.125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228</v>
      </c>
      <c r="Y442" s="584">
        <f t="shared" si="69"/>
        <v>232.32000000000002</v>
      </c>
      <c r="Z442" s="36">
        <f t="shared" si="70"/>
        <v>0.52624000000000004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243.5454545454545</v>
      </c>
      <c r="BN442" s="64">
        <f t="shared" si="72"/>
        <v>248.16000000000003</v>
      </c>
      <c r="BO442" s="64">
        <f t="shared" si="73"/>
        <v>0.41520979020979021</v>
      </c>
      <c r="BP442" s="64">
        <f t="shared" si="74"/>
        <v>0.42307692307692313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255</v>
      </c>
      <c r="Y445" s="584">
        <f t="shared" si="69"/>
        <v>258.72000000000003</v>
      </c>
      <c r="Z445" s="36">
        <f t="shared" si="70"/>
        <v>0.58604000000000001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272.38636363636357</v>
      </c>
      <c r="BN445" s="64">
        <f t="shared" si="72"/>
        <v>276.36</v>
      </c>
      <c r="BO445" s="64">
        <f t="shared" si="73"/>
        <v>0.46437937062937062</v>
      </c>
      <c r="BP445" s="64">
        <f t="shared" si="74"/>
        <v>0.4711538461538462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60</v>
      </c>
      <c r="Y448" s="584">
        <f t="shared" si="69"/>
        <v>61.2</v>
      </c>
      <c r="Z448" s="36">
        <f>IFERROR(IF(Y448=0,"",ROUNDUP(Y448/H448,0)*0.00902),"")</f>
        <v>0.15334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63.5</v>
      </c>
      <c r="BN448" s="64">
        <f t="shared" si="72"/>
        <v>64.77000000000001</v>
      </c>
      <c r="BO448" s="64">
        <f t="shared" si="73"/>
        <v>0.12626262626262627</v>
      </c>
      <c r="BP448" s="64">
        <f t="shared" si="74"/>
        <v>0.12878787878787878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124.0530303030303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1.4689399999999999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627</v>
      </c>
      <c r="Y456" s="585">
        <f>IFERROR(SUM(Y440:Y454),"0")</f>
        <v>642.00000000000011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670</v>
      </c>
      <c r="Y458" s="584">
        <f>IFERROR(IF(X458="",0,CEILING((X458/$H458),1)*$H458),"")</f>
        <v>670.56000000000006</v>
      </c>
      <c r="Z458" s="36">
        <f>IFERROR(IF(Y458=0,"",ROUNDUP(Y458/H458,0)*0.01196),"")</f>
        <v>1.51892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715.68181818181813</v>
      </c>
      <c r="BN458" s="64">
        <f>IFERROR(Y458*I458/H458,"0")</f>
        <v>716.28</v>
      </c>
      <c r="BO458" s="64">
        <f>IFERROR(1/J458*(X458/H458),"0")</f>
        <v>1.2201340326340326</v>
      </c>
      <c r="BP458" s="64">
        <f>IFERROR(1/J458*(Y458/H458),"0")</f>
        <v>1.2211538461538463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12</v>
      </c>
      <c r="Y460" s="584">
        <f>IFERROR(IF(X460="",0,CEILING((X460/$H460),1)*$H460),"")</f>
        <v>14.399999999999999</v>
      </c>
      <c r="Z460" s="36">
        <f>IFERROR(IF(Y460=0,"",ROUNDUP(Y460/H460,0)*0.00902),"")</f>
        <v>2.7060000000000001E-2</v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17.324999999999999</v>
      </c>
      <c r="BN460" s="64">
        <f>IFERROR(Y460*I460/H460,"0")</f>
        <v>20.79</v>
      </c>
      <c r="BO460" s="64">
        <f>IFERROR(1/J460*(X460/H460),"0")</f>
        <v>1.893939393939394E-2</v>
      </c>
      <c r="BP460" s="64">
        <f>IFERROR(1/J460*(Y460/H460),"0")</f>
        <v>2.2727272727272728E-2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129.39393939393938</v>
      </c>
      <c r="Y461" s="585">
        <f>IFERROR(Y458/H458,"0")+IFERROR(Y459/H459,"0")+IFERROR(Y460/H460,"0")</f>
        <v>130</v>
      </c>
      <c r="Z461" s="585">
        <f>IFERROR(IF(Z458="",0,Z458),"0")+IFERROR(IF(Z459="",0,Z459),"0")+IFERROR(IF(Z460="",0,Z460),"0")</f>
        <v>1.5459800000000001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682</v>
      </c>
      <c r="Y462" s="585">
        <f>IFERROR(SUM(Y458:Y460),"0")</f>
        <v>684.96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219</v>
      </c>
      <c r="Y464" s="584">
        <f t="shared" ref="Y464:Y470" si="75">IFERROR(IF(X464="",0,CEILING((X464/$H464),1)*$H464),"")</f>
        <v>221.76000000000002</v>
      </c>
      <c r="Z464" s="36">
        <f>IFERROR(IF(Y464=0,"",ROUNDUP(Y464/H464,0)*0.01196),"")</f>
        <v>0.50231999999999999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233.93181818181813</v>
      </c>
      <c r="BN464" s="64">
        <f t="shared" ref="BN464:BN470" si="77">IFERROR(Y464*I464/H464,"0")</f>
        <v>236.88</v>
      </c>
      <c r="BO464" s="64">
        <f t="shared" ref="BO464:BO470" si="78">IFERROR(1/J464*(X464/H464),"0")</f>
        <v>0.39881993006993011</v>
      </c>
      <c r="BP464" s="64">
        <f t="shared" ref="BP464:BP470" si="79">IFERROR(1/J464*(Y464/H464),"0")</f>
        <v>0.40384615384615385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550</v>
      </c>
      <c r="Y465" s="584">
        <f t="shared" si="75"/>
        <v>554.4</v>
      </c>
      <c r="Z465" s="36">
        <f>IFERROR(IF(Y465=0,"",ROUNDUP(Y465/H465,0)*0.01196),"")</f>
        <v>1.2558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587.5</v>
      </c>
      <c r="BN465" s="64">
        <f t="shared" si="77"/>
        <v>592.19999999999993</v>
      </c>
      <c r="BO465" s="64">
        <f t="shared" si="78"/>
        <v>1.0016025641025641</v>
      </c>
      <c r="BP465" s="64">
        <f t="shared" si="79"/>
        <v>1.0096153846153846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263</v>
      </c>
      <c r="Y466" s="584">
        <f t="shared" si="75"/>
        <v>264</v>
      </c>
      <c r="Z466" s="36">
        <f>IFERROR(IF(Y466=0,"",ROUNDUP(Y466/H466,0)*0.01196),"")</f>
        <v>0.59799999999999998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280.93181818181813</v>
      </c>
      <c r="BN466" s="64">
        <f t="shared" si="77"/>
        <v>281.99999999999994</v>
      </c>
      <c r="BO466" s="64">
        <f t="shared" si="78"/>
        <v>0.47894813519813517</v>
      </c>
      <c r="BP466" s="64">
        <f t="shared" si="79"/>
        <v>0.48076923076923078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195.45454545454544</v>
      </c>
      <c r="Y471" s="585">
        <f>IFERROR(Y464/H464,"0")+IFERROR(Y465/H465,"0")+IFERROR(Y466/H466,"0")+IFERROR(Y467/H467,"0")+IFERROR(Y468/H468,"0")+IFERROR(Y469/H469,"0")+IFERROR(Y470/H470,"0")</f>
        <v>197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2.3561199999999998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1032</v>
      </c>
      <c r="Y472" s="585">
        <f>IFERROR(SUM(Y464:Y470),"0")</f>
        <v>1040.1599999999999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78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17507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17692.12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18474.435372185515</v>
      </c>
      <c r="Y519" s="585">
        <f>IFERROR(SUM(BN22:BN515),"0")</f>
        <v>18670.337000000003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6"/>
      <c r="R520" s="716"/>
      <c r="S520" s="716"/>
      <c r="T520" s="716"/>
      <c r="U520" s="716"/>
      <c r="V520" s="717"/>
      <c r="W520" s="37" t="s">
        <v>803</v>
      </c>
      <c r="X520" s="38">
        <f>ROUNDUP(SUM(BO22:BO515),0)</f>
        <v>30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19224.435372185515</v>
      </c>
      <c r="Y521" s="585">
        <f>GrossWeightTotalR+PalletQtyTotalR*25</f>
        <v>19445.337000000003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6"/>
      <c r="R522" s="716"/>
      <c r="S522" s="716"/>
      <c r="T522" s="716"/>
      <c r="U522" s="716"/>
      <c r="V522" s="717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3049.994690130171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3080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6"/>
      <c r="R523" s="716"/>
      <c r="S523" s="716"/>
      <c r="T523" s="716"/>
      <c r="U523" s="716"/>
      <c r="V523" s="717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35.239840000000001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809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795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350.50000000000006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1164</v>
      </c>
      <c r="E528" s="46">
        <f>IFERROR(Y89*1,"0")+IFERROR(Y90*1,"0")+IFERROR(Y91*1,"0")+IFERROR(Y95*1,"0")+IFERROR(Y96*1,"0")+IFERROR(Y97*1,"0")+IFERROR(Y98*1,"0")+IFERROR(Y99*1,"0")+IFERROR(Y100*1,"0")</f>
        <v>1095.3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1474.8000000000002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779.1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3157.5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46.8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177.6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707.4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5592</v>
      </c>
      <c r="U528" s="46">
        <f>IFERROR(Y375*1,"0")+IFERROR(Y376*1,"0")+IFERROR(Y377*1,"0")+IFERROR(Y378*1,"0")+IFERROR(Y382*1,"0")+IFERROR(Y386*1,"0")+IFERROR(Y387*1,"0")+IFERROR(Y391*1,"0")</f>
        <v>780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2367.1200000000003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2025-06-19T07:30:52Z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