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2 машина Бердянск_Донецк\"/>
    </mc:Choice>
  </mc:AlternateContent>
  <xr:revisionPtr revIDLastSave="0" documentId="13_ncr:1_{4432FC14-5424-4C19-9BB5-7EFFD447C9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Y332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300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Y253" i="1" s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3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8" i="1"/>
  <c r="Y109" i="1"/>
  <c r="Y110" i="1"/>
  <c r="BP105" i="1"/>
  <c r="BN105" i="1"/>
  <c r="Z105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0" i="1"/>
  <c r="BP84" i="1"/>
  <c r="BN84" i="1"/>
  <c r="Z84" i="1"/>
  <c r="Z85" i="1" s="1"/>
  <c r="Y86" i="1"/>
  <c r="E528" i="1"/>
  <c r="Y92" i="1"/>
  <c r="BP89" i="1"/>
  <c r="BN89" i="1"/>
  <c r="Z89" i="1"/>
  <c r="Z92" i="1" s="1"/>
  <c r="Y101" i="1"/>
  <c r="BP98" i="1"/>
  <c r="BN98" i="1"/>
  <c r="Z98" i="1"/>
  <c r="Z115" i="1"/>
  <c r="Z107" i="1"/>
  <c r="BN107" i="1"/>
  <c r="Z113" i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Z173" i="1" s="1"/>
  <c r="BN165" i="1"/>
  <c r="BP165" i="1"/>
  <c r="Z167" i="1"/>
  <c r="BN167" i="1"/>
  <c r="Z169" i="1"/>
  <c r="BN169" i="1"/>
  <c r="Z171" i="1"/>
  <c r="BN171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BP237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134" i="1"/>
  <c r="Y233" i="1"/>
  <c r="BP242" i="1"/>
  <c r="BN242" i="1"/>
  <c r="Z242" i="1"/>
  <c r="Z243" i="1" s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Z310" i="1" s="1"/>
  <c r="Y310" i="1"/>
  <c r="BP314" i="1"/>
  <c r="BN314" i="1"/>
  <c r="Z314" i="1"/>
  <c r="Z318" i="1" s="1"/>
  <c r="Y318" i="1"/>
  <c r="Y324" i="1"/>
  <c r="Y333" i="1"/>
  <c r="Y339" i="1"/>
  <c r="Y346" i="1"/>
  <c r="Y358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22" i="1"/>
  <c r="Z324" i="1" s="1"/>
  <c r="BN322" i="1"/>
  <c r="Z327" i="1"/>
  <c r="BN327" i="1"/>
  <c r="BP327" i="1"/>
  <c r="Z328" i="1"/>
  <c r="BN328" i="1"/>
  <c r="Z329" i="1"/>
  <c r="BN329" i="1"/>
  <c r="Z331" i="1"/>
  <c r="BN331" i="1"/>
  <c r="Z335" i="1"/>
  <c r="Z338" i="1" s="1"/>
  <c r="BN335" i="1"/>
  <c r="BP335" i="1"/>
  <c r="Z337" i="1"/>
  <c r="BN337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07" i="1"/>
  <c r="Z379" i="1"/>
  <c r="Z357" i="1"/>
  <c r="Z345" i="1"/>
  <c r="Z332" i="1"/>
  <c r="Z504" i="1"/>
  <c r="Z477" i="1"/>
  <c r="Z461" i="1"/>
  <c r="Z300" i="1"/>
  <c r="Z276" i="1"/>
  <c r="Z269" i="1"/>
  <c r="Z80" i="1"/>
  <c r="Z44" i="1"/>
  <c r="Z523" i="1" s="1"/>
  <c r="Y518" i="1"/>
  <c r="Z109" i="1"/>
  <c r="Z455" i="1"/>
  <c r="Z261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<sst xmlns="http://schemas.openxmlformats.org/spreadsheetml/2006/main" count="2343" uniqueCount="847">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</sst>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2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45829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110</v>
      </c>
      <c r="Y41" s="584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114.43055555555554</v>
      </c>
      <c r="BN41" s="64">
        <f>IFERROR(Y41*I41/H41,"0")</f>
        <v>123.58499999999999</v>
      </c>
      <c r="BO41" s="64">
        <f>IFERROR(1/J41*(X41/H41),"0")</f>
        <v>0.15914351851851852</v>
      </c>
      <c r="BP41" s="64">
        <f>IFERROR(1/J41*(Y41/H41),"0")</f>
        <v>0.171875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10.185185185185185</v>
      </c>
      <c r="Y44" s="585">
        <f>IFERROR(Y41/H41,"0")+IFERROR(Y42/H42,"0")+IFERROR(Y43/H43,"0")</f>
        <v>11</v>
      </c>
      <c r="Z44" s="585">
        <f>IFERROR(IF(Z41="",0,Z41),"0")+IFERROR(IF(Z42="",0,Z42),"0")+IFERROR(IF(Z43="",0,Z43),"0")</f>
        <v>0.20877999999999999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110</v>
      </c>
      <c r="Y45" s="585">
        <f>IFERROR(SUM(Y41:Y43),"0")</f>
        <v>118.80000000000001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74</v>
      </c>
      <c r="Y52" s="584">
        <f t="shared" ref="Y52:Y57" si="6">IFERROR(IF(X52="",0,CEILING((X52/$H52),1)*$H52),"")</f>
        <v>78.399999999999991</v>
      </c>
      <c r="Z52" s="36">
        <f>IFERROR(IF(Y52=0,"",ROUNDUP(Y52/H52,0)*0.01898),"")</f>
        <v>0.13286000000000001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76.874107142857142</v>
      </c>
      <c r="BN52" s="64">
        <f t="shared" ref="BN52:BN57" si="8">IFERROR(Y52*I52/H52,"0")</f>
        <v>81.444999999999993</v>
      </c>
      <c r="BO52" s="64">
        <f t="shared" ref="BO52:BO57" si="9">IFERROR(1/J52*(X52/H52),"0")</f>
        <v>0.10323660714285715</v>
      </c>
      <c r="BP52" s="64">
        <f t="shared" ref="BP52:BP57" si="10">IFERROR(1/J52*(Y52/H52),"0")</f>
        <v>0.109375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255</v>
      </c>
      <c r="Y53" s="58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265.27083333333331</v>
      </c>
      <c r="BN53" s="64">
        <f t="shared" si="8"/>
        <v>269.64000000000004</v>
      </c>
      <c r="BO53" s="64">
        <f t="shared" si="9"/>
        <v>0.3689236111111111</v>
      </c>
      <c r="BP53" s="64">
        <f t="shared" si="10"/>
        <v>0.37500000000000006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30.218253968253968</v>
      </c>
      <c r="Y58" s="585">
        <f>IFERROR(Y52/H52,"0")+IFERROR(Y53/H53,"0")+IFERROR(Y54/H54,"0")+IFERROR(Y55/H55,"0")+IFERROR(Y56/H56,"0")+IFERROR(Y57/H57,"0")</f>
        <v>31.000000000000004</v>
      </c>
      <c r="Z58" s="585">
        <f>IFERROR(IF(Z52="",0,Z52),"0")+IFERROR(IF(Z53="",0,Z53),"0")+IFERROR(IF(Z54="",0,Z54),"0")+IFERROR(IF(Z55="",0,Z55),"0")+IFERROR(IF(Z56="",0,Z56),"0")+IFERROR(IF(Z57="",0,Z57),"0")</f>
        <v>0.58838000000000001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329</v>
      </c>
      <c r="Y59" s="585">
        <f>IFERROR(SUM(Y52:Y57),"0")</f>
        <v>337.6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173</v>
      </c>
      <c r="Y61" s="58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179.96805555555554</v>
      </c>
      <c r="BN61" s="64">
        <f>IFERROR(Y61*I61/H61,"0")</f>
        <v>190.995</v>
      </c>
      <c r="BO61" s="64">
        <f>IFERROR(1/J61*(X61/H61),"0")</f>
        <v>0.25028935185185186</v>
      </c>
      <c r="BP61" s="64">
        <f>IFERROR(1/J61*(Y61/H61),"0")</f>
        <v>0.265625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16.018518518518519</v>
      </c>
      <c r="Y65" s="585">
        <f>IFERROR(Y61/H61,"0")+IFERROR(Y62/H62,"0")+IFERROR(Y63/H63,"0")+IFERROR(Y64/H64,"0")</f>
        <v>17</v>
      </c>
      <c r="Z65" s="585">
        <f>IFERROR(IF(Z61="",0,Z61),"0")+IFERROR(IF(Z62="",0,Z62),"0")+IFERROR(IF(Z63="",0,Z63),"0")+IFERROR(IF(Z64="",0,Z64),"0")</f>
        <v>0.32266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173</v>
      </c>
      <c r="Y66" s="585">
        <f>IFERROR(SUM(Y61:Y64),"0")</f>
        <v>183.60000000000002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3</v>
      </c>
      <c r="Y70" s="584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1.6666666666666665</v>
      </c>
      <c r="Y71" s="585">
        <f>IFERROR(Y68/H68,"0")+IFERROR(Y69/H69,"0")+IFERROR(Y70/H70,"0")</f>
        <v>2</v>
      </c>
      <c r="Z71" s="585">
        <f>IFERROR(IF(Z68="",0,Z68),"0")+IFERROR(IF(Z69="",0,Z69),"0")+IFERROR(IF(Z70="",0,Z70),"0")</f>
        <v>1.004E-2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3</v>
      </c>
      <c r="Y72" s="585">
        <f>IFERROR(SUM(Y68:Y70),"0")</f>
        <v>3.6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51</v>
      </c>
      <c r="Y83" s="58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53.844230769230762</v>
      </c>
      <c r="BN83" s="64">
        <f>IFERROR(Y83*I83/H83,"0")</f>
        <v>57.644999999999996</v>
      </c>
      <c r="BO83" s="64">
        <f>IFERROR(1/J83*(X83/H83),"0")</f>
        <v>0.10216346153846154</v>
      </c>
      <c r="BP83" s="64">
        <f>IFERROR(1/J83*(Y83/H83),"0")</f>
        <v>0.109375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6.5384615384615383</v>
      </c>
      <c r="Y85" s="585">
        <f>IFERROR(Y83/H83,"0")+IFERROR(Y84/H84,"0")</f>
        <v>7</v>
      </c>
      <c r="Z85" s="585">
        <f>IFERROR(IF(Z83="",0,Z83),"0")+IFERROR(IF(Z84="",0,Z84),"0")</f>
        <v>0.13286000000000001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51</v>
      </c>
      <c r="Y86" s="585">
        <f>IFERROR(SUM(Y83:Y84),"0")</f>
        <v>54.6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515</v>
      </c>
      <c r="Y89" s="584">
        <f>IFERROR(IF(X89="",0,CEILING((X89/$H89),1)*$H89),"")</f>
        <v>518.40000000000009</v>
      </c>
      <c r="Z89" s="36">
        <f>IFERROR(IF(Y89=0,"",ROUNDUP(Y89/H89,0)*0.01898),"")</f>
        <v>0.91104000000000007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535.74305555555554</v>
      </c>
      <c r="BN89" s="64">
        <f>IFERROR(Y89*I89/H89,"0")</f>
        <v>539.28000000000009</v>
      </c>
      <c r="BO89" s="64">
        <f>IFERROR(1/J89*(X89/H89),"0")</f>
        <v>0.74508101851851849</v>
      </c>
      <c r="BP89" s="64">
        <f>IFERROR(1/J89*(Y89/H89),"0")</f>
        <v>0.75000000000000011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137</v>
      </c>
      <c r="Y91" s="584">
        <f>IFERROR(IF(X91="",0,CEILING((X91/$H91),1)*$H91),"")</f>
        <v>139.5</v>
      </c>
      <c r="Z91" s="36">
        <f>IFERROR(IF(Y91=0,"",ROUNDUP(Y91/H91,0)*0.00902),"")</f>
        <v>0.27961999999999998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143.39333333333332</v>
      </c>
      <c r="BN91" s="64">
        <f>IFERROR(Y91*I91/H91,"0")</f>
        <v>146.01</v>
      </c>
      <c r="BO91" s="64">
        <f>IFERROR(1/J91*(X91/H91),"0")</f>
        <v>0.23063973063973064</v>
      </c>
      <c r="BP91" s="64">
        <f>IFERROR(1/J91*(Y91/H91),"0")</f>
        <v>0.23484848484848486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78.129629629629619</v>
      </c>
      <c r="Y92" s="585">
        <f>IFERROR(Y89/H89,"0")+IFERROR(Y90/H90,"0")+IFERROR(Y91/H91,"0")</f>
        <v>79</v>
      </c>
      <c r="Z92" s="585">
        <f>IFERROR(IF(Z89="",0,Z89),"0")+IFERROR(IF(Z90="",0,Z90),"0")+IFERROR(IF(Z91="",0,Z91),"0")</f>
        <v>1.1906600000000001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652</v>
      </c>
      <c r="Y93" s="585">
        <f>IFERROR(SUM(Y89:Y91),"0")</f>
        <v>657.90000000000009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297</v>
      </c>
      <c r="Y95" s="584">
        <f t="shared" ref="Y95:Y100" si="16">IFERROR(IF(X95="",0,CEILING((X95/$H95),1)*$H95),"")</f>
        <v>299.7</v>
      </c>
      <c r="Z95" s="36">
        <f>IFERROR(IF(Y95=0,"",ROUNDUP(Y95/H95,0)*0.01898),"")</f>
        <v>0.70226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316.02999999999997</v>
      </c>
      <c r="BN95" s="64">
        <f t="shared" ref="BN95:BN100" si="18">IFERROR(Y95*I95/H95,"0")</f>
        <v>318.90299999999996</v>
      </c>
      <c r="BO95" s="64">
        <f t="shared" ref="BO95:BO100" si="19">IFERROR(1/J95*(X95/H95),"0")</f>
        <v>0.57291666666666674</v>
      </c>
      <c r="BP95" s="64">
        <f t="shared" ref="BP95:BP100" si="20">IFERROR(1/J95*(Y95/H95),"0")</f>
        <v>0.578125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282</v>
      </c>
      <c r="Y99" s="584">
        <f t="shared" si="16"/>
        <v>283.5</v>
      </c>
      <c r="Z99" s="36">
        <f>IFERROR(IF(Y99=0,"",ROUNDUP(Y99/H99,0)*0.00651),"")</f>
        <v>0.68354999999999999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308.31999999999994</v>
      </c>
      <c r="BN99" s="64">
        <f t="shared" si="18"/>
        <v>309.95999999999998</v>
      </c>
      <c r="BO99" s="64">
        <f t="shared" si="19"/>
        <v>0.57387057387057394</v>
      </c>
      <c r="BP99" s="64">
        <f t="shared" si="20"/>
        <v>0.57692307692307698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141.11111111111111</v>
      </c>
      <c r="Y101" s="585">
        <f>IFERROR(Y95/H95,"0")+IFERROR(Y96/H96,"0")+IFERROR(Y97/H97,"0")+IFERROR(Y98/H98,"0")+IFERROR(Y99/H99,"0")+IFERROR(Y100/H100,"0")</f>
        <v>142</v>
      </c>
      <c r="Z101" s="585">
        <f>IFERROR(IF(Z95="",0,Z95),"0")+IFERROR(IF(Z96="",0,Z96),"0")+IFERROR(IF(Z97="",0,Z97),"0")+IFERROR(IF(Z98="",0,Z98),"0")+IFERROR(IF(Z99="",0,Z99),"0")+IFERROR(IF(Z100="",0,Z100),"0")</f>
        <v>1.38581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579</v>
      </c>
      <c r="Y102" s="585">
        <f>IFERROR(SUM(Y95:Y100),"0")</f>
        <v>583.20000000000005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484</v>
      </c>
      <c r="Y105" s="584">
        <f>IFERROR(IF(X105="",0,CEILING((X105/$H105),1)*$H105),"")</f>
        <v>486.00000000000006</v>
      </c>
      <c r="Z105" s="36">
        <f>IFERROR(IF(Y105=0,"",ROUNDUP(Y105/H105,0)*0.01898),"")</f>
        <v>0.85409999999999997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503.49444444444441</v>
      </c>
      <c r="BN105" s="64">
        <f>IFERROR(Y105*I105/H105,"0")</f>
        <v>505.57499999999999</v>
      </c>
      <c r="BO105" s="64">
        <f>IFERROR(1/J105*(X105/H105),"0")</f>
        <v>0.7002314814814814</v>
      </c>
      <c r="BP105" s="64">
        <f>IFERROR(1/J105*(Y105/H105),"0")</f>
        <v>0.703125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73</v>
      </c>
      <c r="Y107" s="584">
        <f>IFERROR(IF(X107="",0,CEILING((X107/$H107),1)*$H107),"")</f>
        <v>76.5</v>
      </c>
      <c r="Z107" s="36">
        <f>IFERROR(IF(Y107=0,"",ROUNDUP(Y107/H107,0)*0.00902),"")</f>
        <v>0.15334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76.406666666666666</v>
      </c>
      <c r="BN107" s="64">
        <f>IFERROR(Y107*I107/H107,"0")</f>
        <v>80.069999999999993</v>
      </c>
      <c r="BO107" s="64">
        <f>IFERROR(1/J107*(X107/H107),"0")</f>
        <v>0.12289562289562289</v>
      </c>
      <c r="BP107" s="64">
        <f>IFERROR(1/J107*(Y107/H107),"0")</f>
        <v>0.12878787878787878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61.037037037037031</v>
      </c>
      <c r="Y109" s="585">
        <f>IFERROR(Y105/H105,"0")+IFERROR(Y106/H106,"0")+IFERROR(Y107/H107,"0")+IFERROR(Y108/H108,"0")</f>
        <v>62</v>
      </c>
      <c r="Z109" s="585">
        <f>IFERROR(IF(Z105="",0,Z105),"0")+IFERROR(IF(Z106="",0,Z106),"0")+IFERROR(IF(Z107="",0,Z107),"0")+IFERROR(IF(Z108="",0,Z108),"0")</f>
        <v>1.0074399999999999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557</v>
      </c>
      <c r="Y110" s="585">
        <f>IFERROR(SUM(Y105:Y108),"0")</f>
        <v>562.5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129</v>
      </c>
      <c r="Y112" s="584">
        <f>IFERROR(IF(X112="",0,CEILING((X112/$H112),1)*$H112),"")</f>
        <v>129.60000000000002</v>
      </c>
      <c r="Z112" s="36">
        <f>IFERROR(IF(Y112=0,"",ROUNDUP(Y112/H112,0)*0.01898),"")</f>
        <v>0.22776000000000002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134.1958333333333</v>
      </c>
      <c r="BN112" s="64">
        <f>IFERROR(Y112*I112/H112,"0")</f>
        <v>134.82000000000002</v>
      </c>
      <c r="BO112" s="64">
        <f>IFERROR(1/J112*(X112/H112),"0")</f>
        <v>0.18663194444444442</v>
      </c>
      <c r="BP112" s="64">
        <f>IFERROR(1/J112*(Y112/H112),"0")</f>
        <v>0.18750000000000003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12</v>
      </c>
      <c r="Y114" s="584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12.9</v>
      </c>
      <c r="BN114" s="64">
        <f>IFERROR(Y114*I114/H114,"0")</f>
        <v>12.9</v>
      </c>
      <c r="BO114" s="64">
        <f>IFERROR(1/J114*(X114/H114),"0")</f>
        <v>2.7472527472527476E-2</v>
      </c>
      <c r="BP114" s="64">
        <f>IFERROR(1/J114*(Y114/H114),"0")</f>
        <v>2.7472527472527476E-2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16.944444444444443</v>
      </c>
      <c r="Y115" s="585">
        <f>IFERROR(Y112/H112,"0")+IFERROR(Y113/H113,"0")+IFERROR(Y114/H114,"0")</f>
        <v>17</v>
      </c>
      <c r="Z115" s="585">
        <f>IFERROR(IF(Z112="",0,Z112),"0")+IFERROR(IF(Z113="",0,Z113),"0")+IFERROR(IF(Z114="",0,Z114),"0")</f>
        <v>0.26031000000000004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141</v>
      </c>
      <c r="Y116" s="585">
        <f>IFERROR(SUM(Y112:Y114),"0")</f>
        <v>141.60000000000002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660</v>
      </c>
      <c r="Y118" s="584">
        <f>IFERROR(IF(X118="",0,CEILING((X118/$H118),1)*$H118),"")</f>
        <v>664.19999999999993</v>
      </c>
      <c r="Z118" s="36">
        <f>IFERROR(IF(Y118=0,"",ROUNDUP(Y118/H118,0)*0.01898),"")</f>
        <v>1.55636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701.80000000000007</v>
      </c>
      <c r="BN118" s="64">
        <f>IFERROR(Y118*I118/H118,"0")</f>
        <v>706.26599999999996</v>
      </c>
      <c r="BO118" s="64">
        <f>IFERROR(1/J118*(X118/H118),"0")</f>
        <v>1.2731481481481481</v>
      </c>
      <c r="BP118" s="64">
        <f>IFERROR(1/J118*(Y118/H118),"0")</f>
        <v>1.28125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81.481481481481481</v>
      </c>
      <c r="Y123" s="585">
        <f>IFERROR(Y118/H118,"0")+IFERROR(Y119/H119,"0")+IFERROR(Y120/H120,"0")+IFERROR(Y121/H121,"0")+IFERROR(Y122/H122,"0")</f>
        <v>82</v>
      </c>
      <c r="Z123" s="585">
        <f>IFERROR(IF(Z118="",0,Z118),"0")+IFERROR(IF(Z119="",0,Z119),"0")+IFERROR(IF(Z120="",0,Z120),"0")+IFERROR(IF(Z121="",0,Z121),"0")+IFERROR(IF(Z122="",0,Z122),"0")</f>
        <v>1.55636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660</v>
      </c>
      <c r="Y124" s="585">
        <f>IFERROR(SUM(Y118:Y122),"0")</f>
        <v>664.19999999999993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2</v>
      </c>
      <c r="Y160" s="584">
        <f>IFERROR(IF(X160="",0,CEILING((X160/$H160),1)*$H160),"")</f>
        <v>3.96</v>
      </c>
      <c r="Z160" s="36">
        <f>IFERROR(IF(Y160=0,"",ROUNDUP(Y160/H160,0)*0.00502),"")</f>
        <v>1.004E-2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2.1010101010101012</v>
      </c>
      <c r="BN160" s="64">
        <f>IFERROR(Y160*I160/H160,"0")</f>
        <v>4.16</v>
      </c>
      <c r="BO160" s="64">
        <f>IFERROR(1/J160*(X160/H160),"0")</f>
        <v>4.3166709833376508E-3</v>
      </c>
      <c r="BP160" s="64">
        <f>IFERROR(1/J160*(Y160/H160),"0")</f>
        <v>8.5470085470085479E-3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1.0101010101010102</v>
      </c>
      <c r="Y161" s="585">
        <f>IFERROR(Y160/H160,"0")</f>
        <v>2</v>
      </c>
      <c r="Z161" s="585">
        <f>IFERROR(IF(Z160="",0,Z160),"0")</f>
        <v>1.004E-2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2</v>
      </c>
      <c r="Y162" s="585">
        <f>IFERROR(SUM(Y160:Y160),"0")</f>
        <v>3.96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7</v>
      </c>
      <c r="Y164" s="584">
        <f t="shared" ref="Y164:Y172" si="21">IFERROR(IF(X164="",0,CEILING((X164/$H164),1)*$H164),"")</f>
        <v>8.4</v>
      </c>
      <c r="Z164" s="36">
        <f>IFERROR(IF(Y164=0,"",ROUNDUP(Y164/H164,0)*0.00902),"")</f>
        <v>1.804E-2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7.4499999999999993</v>
      </c>
      <c r="BN164" s="64">
        <f t="shared" ref="BN164:BN172" si="23">IFERROR(Y164*I164/H164,"0")</f>
        <v>8.94</v>
      </c>
      <c r="BO164" s="64">
        <f t="shared" ref="BO164:BO172" si="24">IFERROR(1/J164*(X164/H164),"0")</f>
        <v>1.2626262626262626E-2</v>
      </c>
      <c r="BP164" s="64">
        <f t="shared" ref="BP164:BP172" si="25">IFERROR(1/J164*(Y164/H164),"0")</f>
        <v>1.5151515151515152E-2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19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19.95</v>
      </c>
      <c r="BN166" s="64">
        <f t="shared" si="23"/>
        <v>22.049999999999997</v>
      </c>
      <c r="BO166" s="64">
        <f t="shared" si="24"/>
        <v>3.4271284271284272E-2</v>
      </c>
      <c r="BP166" s="64">
        <f t="shared" si="25"/>
        <v>3.787878787878788E-2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71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75.395238095238099</v>
      </c>
      <c r="BN167" s="64">
        <f t="shared" si="23"/>
        <v>75.820000000000007</v>
      </c>
      <c r="BO167" s="64">
        <f t="shared" si="24"/>
        <v>0.14448514448514449</v>
      </c>
      <c r="BP167" s="64">
        <f t="shared" si="25"/>
        <v>0.14529914529914531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118</v>
      </c>
      <c r="Y170" s="584">
        <f t="shared" si="21"/>
        <v>119.7</v>
      </c>
      <c r="Z170" s="36">
        <f>IFERROR(IF(Y170=0,"",ROUNDUP(Y170/H170,0)*0.00502),"")</f>
        <v>0.28614000000000001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123.61904761904762</v>
      </c>
      <c r="BN170" s="64">
        <f t="shared" si="23"/>
        <v>125.4</v>
      </c>
      <c r="BO170" s="64">
        <f t="shared" si="24"/>
        <v>0.24013024013024015</v>
      </c>
      <c r="BP170" s="64">
        <f t="shared" si="25"/>
        <v>0.24358974358974361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96.19047619047619</v>
      </c>
      <c r="Y173" s="585">
        <f>IFERROR(Y164/H164,"0")+IFERROR(Y165/H165,"0")+IFERROR(Y166/H166,"0")+IFERROR(Y167/H167,"0")+IFERROR(Y168/H168,"0")+IFERROR(Y169/H169,"0")+IFERROR(Y170/H170,"0")+IFERROR(Y171/H171,"0")+IFERROR(Y172/H172,"0")</f>
        <v>98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0.51995999999999998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215</v>
      </c>
      <c r="Y174" s="585">
        <f>IFERROR(SUM(Y164:Y172),"0")</f>
        <v>220.5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84</v>
      </c>
      <c r="Y197" s="584">
        <f t="shared" ref="Y197:Y204" si="26">IFERROR(IF(X197="",0,CEILING((X197/$H197),1)*$H197),"")</f>
        <v>86.4</v>
      </c>
      <c r="Z197" s="36">
        <f>IFERROR(IF(Y197=0,"",ROUNDUP(Y197/H197,0)*0.00902),"")</f>
        <v>0.14432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87.266666666666666</v>
      </c>
      <c r="BN197" s="64">
        <f t="shared" ref="BN197:BN204" si="28">IFERROR(Y197*I197/H197,"0")</f>
        <v>89.76</v>
      </c>
      <c r="BO197" s="64">
        <f t="shared" ref="BO197:BO204" si="29">IFERROR(1/J197*(X197/H197),"0")</f>
        <v>0.11784511784511785</v>
      </c>
      <c r="BP197" s="64">
        <f t="shared" ref="BP197:BP204" si="30">IFERROR(1/J197*(Y197/H197),"0")</f>
        <v>0.12121212121212122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141</v>
      </c>
      <c r="Y198" s="584">
        <f t="shared" si="26"/>
        <v>145.80000000000001</v>
      </c>
      <c r="Z198" s="36">
        <f>IFERROR(IF(Y198=0,"",ROUNDUP(Y198/H198,0)*0.00902),"")</f>
        <v>0.24354000000000001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146.48333333333332</v>
      </c>
      <c r="BN198" s="64">
        <f t="shared" si="28"/>
        <v>151.47</v>
      </c>
      <c r="BO198" s="64">
        <f t="shared" si="29"/>
        <v>0.19781144781144783</v>
      </c>
      <c r="BP198" s="64">
        <f t="shared" si="30"/>
        <v>0.20454545454545456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318</v>
      </c>
      <c r="Y200" s="584">
        <f t="shared" si="26"/>
        <v>318.60000000000002</v>
      </c>
      <c r="Z200" s="36">
        <f>IFERROR(IF(Y200=0,"",ROUNDUP(Y200/H200,0)*0.00902),"")</f>
        <v>0.53217999999999999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330.36666666666667</v>
      </c>
      <c r="BN200" s="64">
        <f t="shared" si="28"/>
        <v>330.99</v>
      </c>
      <c r="BO200" s="64">
        <f t="shared" si="29"/>
        <v>0.4461279461279461</v>
      </c>
      <c r="BP200" s="64">
        <f t="shared" si="30"/>
        <v>0.44696969696969696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29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31.094444444444441</v>
      </c>
      <c r="BN201" s="64">
        <f t="shared" si="28"/>
        <v>32.81</v>
      </c>
      <c r="BO201" s="64">
        <f t="shared" si="29"/>
        <v>6.8850902184235521E-2</v>
      </c>
      <c r="BP201" s="64">
        <f t="shared" si="30"/>
        <v>7.2649572649572655E-2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23</v>
      </c>
      <c r="Y202" s="584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24.277777777777775</v>
      </c>
      <c r="BN202" s="64">
        <f t="shared" si="28"/>
        <v>24.7</v>
      </c>
      <c r="BO202" s="64">
        <f t="shared" si="29"/>
        <v>5.4605887939221276E-2</v>
      </c>
      <c r="BP202" s="64">
        <f t="shared" si="30"/>
        <v>5.5555555555555559E-2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24</v>
      </c>
      <c r="Y204" s="584">
        <f t="shared" si="26"/>
        <v>25.2</v>
      </c>
      <c r="Z204" s="36">
        <f>IFERROR(IF(Y204=0,"",ROUNDUP(Y204/H204,0)*0.00502),"")</f>
        <v>7.0280000000000009E-2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25.333333333333329</v>
      </c>
      <c r="BN204" s="64">
        <f t="shared" si="28"/>
        <v>26.599999999999998</v>
      </c>
      <c r="BO204" s="64">
        <f t="shared" si="29"/>
        <v>5.6980056980056981E-2</v>
      </c>
      <c r="BP204" s="64">
        <f t="shared" si="30"/>
        <v>5.9829059829059839E-2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142.77777777777777</v>
      </c>
      <c r="Y205" s="585">
        <f>IFERROR(Y197/H197,"0")+IFERROR(Y198/H198,"0")+IFERROR(Y199/H199,"0")+IFERROR(Y200/H200,"0")+IFERROR(Y201/H201,"0")+IFERROR(Y202/H202,"0")+IFERROR(Y203/H203,"0")+IFERROR(Y204/H204,"0")</f>
        <v>146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1.1409199999999999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619</v>
      </c>
      <c r="Y206" s="585">
        <f>IFERROR(SUM(Y197:Y204),"0")</f>
        <v>630.00000000000011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600</v>
      </c>
      <c r="Y210" s="584">
        <f t="shared" si="31"/>
        <v>600.29999999999995</v>
      </c>
      <c r="Z210" s="36">
        <f>IFERROR(IF(Y210=0,"",ROUNDUP(Y210/H210,0)*0.01898),"")</f>
        <v>1.30962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635.79310344827593</v>
      </c>
      <c r="BN210" s="64">
        <f t="shared" si="33"/>
        <v>636.11099999999999</v>
      </c>
      <c r="BO210" s="64">
        <f t="shared" si="34"/>
        <v>1.0775862068965518</v>
      </c>
      <c r="BP210" s="64">
        <f t="shared" si="35"/>
        <v>1.078125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504</v>
      </c>
      <c r="Y213" s="584">
        <f t="shared" si="31"/>
        <v>504</v>
      </c>
      <c r="Z213" s="36">
        <f t="shared" si="36"/>
        <v>1.3671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556.92000000000007</v>
      </c>
      <c r="BN213" s="64">
        <f t="shared" si="33"/>
        <v>556.92000000000007</v>
      </c>
      <c r="BO213" s="64">
        <f t="shared" si="34"/>
        <v>1.153846153846154</v>
      </c>
      <c r="BP213" s="64">
        <f t="shared" si="35"/>
        <v>1.153846153846154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514</v>
      </c>
      <c r="Y214" s="584">
        <f t="shared" si="31"/>
        <v>516</v>
      </c>
      <c r="Z214" s="36">
        <f t="shared" si="36"/>
        <v>1.3996500000000001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567.97000000000014</v>
      </c>
      <c r="BN214" s="64">
        <f t="shared" si="33"/>
        <v>570.18000000000006</v>
      </c>
      <c r="BO214" s="64">
        <f t="shared" si="34"/>
        <v>1.176739926739927</v>
      </c>
      <c r="BP214" s="64">
        <f t="shared" si="35"/>
        <v>1.1813186813186813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22</v>
      </c>
      <c r="Y215" s="584">
        <f t="shared" si="31"/>
        <v>24</v>
      </c>
      <c r="Z215" s="36">
        <f t="shared" si="36"/>
        <v>6.5100000000000005E-2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24.310000000000002</v>
      </c>
      <c r="BN215" s="64">
        <f t="shared" si="33"/>
        <v>26.520000000000003</v>
      </c>
      <c r="BO215" s="64">
        <f t="shared" si="34"/>
        <v>5.0366300366300375E-2</v>
      </c>
      <c r="BP215" s="64">
        <f t="shared" si="35"/>
        <v>5.4945054945054951E-2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52</v>
      </c>
      <c r="Y216" s="584">
        <f t="shared" si="31"/>
        <v>52.8</v>
      </c>
      <c r="Z216" s="36">
        <f t="shared" si="36"/>
        <v>0.14322000000000001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57.59</v>
      </c>
      <c r="BN216" s="64">
        <f t="shared" si="33"/>
        <v>58.475999999999999</v>
      </c>
      <c r="BO216" s="64">
        <f t="shared" si="34"/>
        <v>0.11904761904761907</v>
      </c>
      <c r="BP216" s="64">
        <f t="shared" si="35"/>
        <v>0.12087912087912089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523.9655172413793</v>
      </c>
      <c r="Y217" s="585">
        <f>IFERROR(Y208/H208,"0")+IFERROR(Y209/H209,"0")+IFERROR(Y210/H210,"0")+IFERROR(Y211/H211,"0")+IFERROR(Y212/H212,"0")+IFERROR(Y213/H213,"0")+IFERROR(Y214/H214,"0")+IFERROR(Y215/H215,"0")+IFERROR(Y216/H216,"0")</f>
        <v>526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4.2846900000000003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1692</v>
      </c>
      <c r="Y218" s="585">
        <f>IFERROR(SUM(Y208:Y216),"0")</f>
        <v>1697.1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6</v>
      </c>
      <c r="Y220" s="584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6.6300000000000008</v>
      </c>
      <c r="BN220" s="64">
        <f>IFERROR(Y220*I220/H220,"0")</f>
        <v>7.9560000000000004</v>
      </c>
      <c r="BO220" s="64">
        <f>IFERROR(1/J220*(X220/H220),"0")</f>
        <v>1.3736263736263738E-2</v>
      </c>
      <c r="BP220" s="64">
        <f>IFERROR(1/J220*(Y220/H220),"0")</f>
        <v>1.6483516483516484E-2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2.5</v>
      </c>
      <c r="Y222" s="585">
        <f>IFERROR(Y220/H220,"0")+IFERROR(Y221/H221,"0")</f>
        <v>3</v>
      </c>
      <c r="Z222" s="585">
        <f>IFERROR(IF(Z220="",0,Z220),"0")+IFERROR(IF(Z221="",0,Z221),"0")</f>
        <v>1.9529999999999999E-2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6</v>
      </c>
      <c r="Y223" s="585">
        <f>IFERROR(SUM(Y220:Y221),"0")</f>
        <v>7.1999999999999993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149</v>
      </c>
      <c r="Y274" s="584">
        <f>IFERROR(IF(X274="",0,CEILING((X274/$H274),1)*$H274),"")</f>
        <v>151.19999999999999</v>
      </c>
      <c r="Z274" s="36">
        <f>IFERROR(IF(Y274=0,"",ROUNDUP(Y274/H274,0)*0.00651),"")</f>
        <v>0.41012999999999999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164.64500000000001</v>
      </c>
      <c r="BN274" s="64">
        <f>IFERROR(Y274*I274/H274,"0")</f>
        <v>167.07599999999999</v>
      </c>
      <c r="BO274" s="64">
        <f>IFERROR(1/J274*(X274/H274),"0")</f>
        <v>0.34111721611721618</v>
      </c>
      <c r="BP274" s="64">
        <f>IFERROR(1/J274*(Y274/H274),"0")</f>
        <v>0.3461538461538462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218</v>
      </c>
      <c r="Y275" s="584">
        <f>IFERROR(IF(X275="",0,CEILING((X275/$H275),1)*$H275),"")</f>
        <v>218.4</v>
      </c>
      <c r="Z275" s="36">
        <f>IFERROR(IF(Y275=0,"",ROUNDUP(Y275/H275,0)*0.00651),"")</f>
        <v>0.59240999999999999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234.35000000000002</v>
      </c>
      <c r="BN275" s="64">
        <f>IFERROR(Y275*I275/H275,"0")</f>
        <v>234.78</v>
      </c>
      <c r="BO275" s="64">
        <f>IFERROR(1/J275*(X275/H275),"0")</f>
        <v>0.4990842490842492</v>
      </c>
      <c r="BP275" s="64">
        <f>IFERROR(1/J275*(Y275/H275),"0")</f>
        <v>0.5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152.91666666666669</v>
      </c>
      <c r="Y276" s="585">
        <f>IFERROR(Y273/H273,"0")+IFERROR(Y274/H274,"0")+IFERROR(Y275/H275,"0")</f>
        <v>154</v>
      </c>
      <c r="Z276" s="585">
        <f>IFERROR(IF(Z273="",0,Z273),"0")+IFERROR(IF(Z274="",0,Z274),"0")+IFERROR(IF(Z275="",0,Z275),"0")</f>
        <v>1.00254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367</v>
      </c>
      <c r="Y277" s="585">
        <f>IFERROR(SUM(Y273:Y275),"0")</f>
        <v>369.6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522</v>
      </c>
      <c r="Y322" s="584">
        <f>IFERROR(IF(X322="",0,CEILING((X322/$H322),1)*$H322),"")</f>
        <v>522.6</v>
      </c>
      <c r="Z322" s="36">
        <f>IFERROR(IF(Y322=0,"",ROUNDUP(Y322/H322,0)*0.01898),"")</f>
        <v>1.27166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556.73307692307696</v>
      </c>
      <c r="BN322" s="64">
        <f>IFERROR(Y322*I322/H322,"0")</f>
        <v>557.37300000000016</v>
      </c>
      <c r="BO322" s="64">
        <f>IFERROR(1/J322*(X322/H322),"0")</f>
        <v>1.0456730769230769</v>
      </c>
      <c r="BP322" s="64">
        <f>IFERROR(1/J322*(Y322/H322),"0")</f>
        <v>1.046875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66.92307692307692</v>
      </c>
      <c r="Y324" s="585">
        <f>IFERROR(Y321/H321,"0")+IFERROR(Y322/H322,"0")+IFERROR(Y323/H323,"0")</f>
        <v>67</v>
      </c>
      <c r="Z324" s="585">
        <f>IFERROR(IF(Z321="",0,Z321),"0")+IFERROR(IF(Z322="",0,Z322),"0")+IFERROR(IF(Z323="",0,Z323),"0")</f>
        <v>1.27166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522</v>
      </c>
      <c r="Y325" s="585">
        <f>IFERROR(SUM(Y321:Y323),"0")</f>
        <v>522.6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28</v>
      </c>
      <c r="Y331" s="584">
        <f>IFERROR(IF(X331="",0,CEILING((X331/$H331),1)*$H331),"")</f>
        <v>28.049999999999997</v>
      </c>
      <c r="Z331" s="36">
        <f>IFERROR(IF(Y331=0,"",ROUNDUP(Y331/H331,0)*0.00651),"")</f>
        <v>7.1610000000000007E-2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31.623529411764707</v>
      </c>
      <c r="BN331" s="64">
        <f>IFERROR(Y331*I331/H331,"0")</f>
        <v>31.68</v>
      </c>
      <c r="BO331" s="64">
        <f>IFERROR(1/J331*(X331/H331),"0")</f>
        <v>6.0331825037707398E-2</v>
      </c>
      <c r="BP331" s="64">
        <f>IFERROR(1/J331*(Y331/H331),"0")</f>
        <v>6.0439560439560447E-2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10.980392156862745</v>
      </c>
      <c r="Y332" s="585">
        <f>IFERROR(Y327/H327,"0")+IFERROR(Y328/H328,"0")+IFERROR(Y329/H329,"0")+IFERROR(Y330/H330,"0")+IFERROR(Y331/H331,"0")</f>
        <v>11</v>
      </c>
      <c r="Z332" s="585">
        <f>IFERROR(IF(Z327="",0,Z327),"0")+IFERROR(IF(Z328="",0,Z328),"0")+IFERROR(IF(Z329="",0,Z329),"0")+IFERROR(IF(Z330="",0,Z330),"0")+IFERROR(IF(Z331="",0,Z331),"0")</f>
        <v>7.1610000000000007E-2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28</v>
      </c>
      <c r="Y333" s="585">
        <f>IFERROR(SUM(Y327:Y331),"0")</f>
        <v>28.049999999999997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897</v>
      </c>
      <c r="Y350" s="584">
        <f t="shared" ref="Y350:Y356" si="58">IFERROR(IF(X350="",0,CEILING((X350/$H350),1)*$H350),"")</f>
        <v>900</v>
      </c>
      <c r="Z350" s="36">
        <f>IFERROR(IF(Y350=0,"",ROUNDUP(Y350/H350,0)*0.02175),"")</f>
        <v>1.3049999999999999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925.70399999999995</v>
      </c>
      <c r="BN350" s="64">
        <f t="shared" ref="BN350:BN356" si="60">IFERROR(Y350*I350/H350,"0")</f>
        <v>928.8</v>
      </c>
      <c r="BO350" s="64">
        <f t="shared" ref="BO350:BO356" si="61">IFERROR(1/J350*(X350/H350),"0")</f>
        <v>1.2458333333333331</v>
      </c>
      <c r="BP350" s="64">
        <f t="shared" ref="BP350:BP356" si="62">IFERROR(1/J350*(Y350/H350),"0")</f>
        <v>1.25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24</v>
      </c>
      <c r="Y351" s="584">
        <f t="shared" si="58"/>
        <v>30</v>
      </c>
      <c r="Z351" s="36">
        <f>IFERROR(IF(Y351=0,"",ROUNDUP(Y351/H351,0)*0.02175),"")</f>
        <v>4.3499999999999997E-2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24.767999999999997</v>
      </c>
      <c r="BN351" s="64">
        <f t="shared" si="60"/>
        <v>30.96</v>
      </c>
      <c r="BO351" s="64">
        <f t="shared" si="61"/>
        <v>3.3333333333333333E-2</v>
      </c>
      <c r="BP351" s="64">
        <f t="shared" si="62"/>
        <v>4.1666666666666664E-2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587</v>
      </c>
      <c r="Y352" s="584">
        <f t="shared" si="58"/>
        <v>600</v>
      </c>
      <c r="Z352" s="36">
        <f>IFERROR(IF(Y352=0,"",ROUNDUP(Y352/H352,0)*0.02175),"")</f>
        <v>0.86999999999999988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605.78399999999999</v>
      </c>
      <c r="BN352" s="64">
        <f t="shared" si="60"/>
        <v>619.20000000000005</v>
      </c>
      <c r="BO352" s="64">
        <f t="shared" si="61"/>
        <v>0.81527777777777777</v>
      </c>
      <c r="BP352" s="64">
        <f t="shared" si="62"/>
        <v>0.83333333333333326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100.53333333333333</v>
      </c>
      <c r="Y357" s="585">
        <f>IFERROR(Y350/H350,"0")+IFERROR(Y351/H351,"0")+IFERROR(Y352/H352,"0")+IFERROR(Y353/H353,"0")+IFERROR(Y354/H354,"0")+IFERROR(Y355/H355,"0")+IFERROR(Y356/H356,"0")</f>
        <v>102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2.2184999999999997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1508</v>
      </c>
      <c r="Y358" s="585">
        <f>IFERROR(SUM(Y350:Y356),"0")</f>
        <v>1530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1221</v>
      </c>
      <c r="Y360" s="584">
        <f>IFERROR(IF(X360="",0,CEILING((X360/$H360),1)*$H360),"")</f>
        <v>1230</v>
      </c>
      <c r="Z360" s="36">
        <f>IFERROR(IF(Y360=0,"",ROUNDUP(Y360/H360,0)*0.02175),"")</f>
        <v>1.7834999999999999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1260.0720000000001</v>
      </c>
      <c r="BN360" s="64">
        <f>IFERROR(Y360*I360/H360,"0")</f>
        <v>1269.3600000000001</v>
      </c>
      <c r="BO360" s="64">
        <f>IFERROR(1/J360*(X360/H360),"0")</f>
        <v>1.6958333333333333</v>
      </c>
      <c r="BP360" s="64">
        <f>IFERROR(1/J360*(Y360/H360),"0")</f>
        <v>1.7083333333333333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81.400000000000006</v>
      </c>
      <c r="Y362" s="585">
        <f>IFERROR(Y360/H360,"0")+IFERROR(Y361/H361,"0")</f>
        <v>82</v>
      </c>
      <c r="Z362" s="585">
        <f>IFERROR(IF(Z360="",0,Z360),"0")+IFERROR(IF(Z361="",0,Z361),"0")</f>
        <v>1.7834999999999999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1221</v>
      </c>
      <c r="Y363" s="585">
        <f>IFERROR(SUM(Y360:Y361),"0")</f>
        <v>1230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45</v>
      </c>
      <c r="Y377" s="584">
        <f>IFERROR(IF(X377="",0,CEILING((X377/$H377),1)*$H377),"")</f>
        <v>48</v>
      </c>
      <c r="Z377" s="36">
        <f>IFERROR(IF(Y377=0,"",ROUNDUP(Y377/H377,0)*0.01898),"")</f>
        <v>7.5920000000000001E-2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46.631250000000001</v>
      </c>
      <c r="BN377" s="64">
        <f>IFERROR(Y377*I377/H377,"0")</f>
        <v>49.74</v>
      </c>
      <c r="BO377" s="64">
        <f>IFERROR(1/J377*(X377/H377),"0")</f>
        <v>5.859375E-2</v>
      </c>
      <c r="BP377" s="64">
        <f>IFERROR(1/J377*(Y377/H377),"0")</f>
        <v>6.25E-2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3.75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45</v>
      </c>
      <c r="Y380" s="585">
        <f>IFERROR(SUM(Y375:Y378),"0")</f>
        <v>48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1186</v>
      </c>
      <c r="Y386" s="584">
        <f>IFERROR(IF(X386="",0,CEILING((X386/$H386),1)*$H386),"")</f>
        <v>1188</v>
      </c>
      <c r="Z386" s="36">
        <f>IFERROR(IF(Y386=0,"",ROUNDUP(Y386/H386,0)*0.01898),"")</f>
        <v>2.50536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1254.3926666666666</v>
      </c>
      <c r="BN386" s="64">
        <f>IFERROR(Y386*I386/H386,"0")</f>
        <v>1256.508</v>
      </c>
      <c r="BO386" s="64">
        <f>IFERROR(1/J386*(X386/H386),"0")</f>
        <v>2.0590277777777777</v>
      </c>
      <c r="BP386" s="64">
        <f>IFERROR(1/J386*(Y386/H386),"0")</f>
        <v>2.0625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131.77777777777777</v>
      </c>
      <c r="Y388" s="585">
        <f>IFERROR(Y386/H386,"0")+IFERROR(Y387/H387,"0")</f>
        <v>132</v>
      </c>
      <c r="Z388" s="585">
        <f>IFERROR(IF(Z386="",0,Z386),"0")+IFERROR(IF(Z387="",0,Z387),"0")</f>
        <v>2.50536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1186</v>
      </c>
      <c r="Y389" s="585">
        <f>IFERROR(SUM(Y386:Y387),"0")</f>
        <v>1188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104</v>
      </c>
      <c r="Y440" s="584">
        <f t="shared" ref="Y440:Y454" si="69">IFERROR(IF(X440="",0,CEILING((X440/$H440),1)*$H440),"")</f>
        <v>105.60000000000001</v>
      </c>
      <c r="Z440" s="36">
        <f t="shared" ref="Z440:Z446" si="70">IFERROR(IF(Y440=0,"",ROUNDUP(Y440/H440,0)*0.01196),"")</f>
        <v>0.2392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111.09090909090908</v>
      </c>
      <c r="BN440" s="64">
        <f t="shared" ref="BN440:BN454" si="72">IFERROR(Y440*I440/H440,"0")</f>
        <v>112.80000000000001</v>
      </c>
      <c r="BO440" s="64">
        <f t="shared" ref="BO440:BO454" si="73">IFERROR(1/J440*(X440/H440),"0")</f>
        <v>0.18939393939393939</v>
      </c>
      <c r="BP440" s="64">
        <f t="shared" ref="BP440:BP454" si="74">IFERROR(1/J440*(Y440/H440),"0")</f>
        <v>0.19230769230769232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656</v>
      </c>
      <c r="Y442" s="584">
        <f t="shared" si="69"/>
        <v>660</v>
      </c>
      <c r="Z442" s="36">
        <f t="shared" si="70"/>
        <v>1.4950000000000001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700.72727272727263</v>
      </c>
      <c r="BN442" s="64">
        <f t="shared" si="72"/>
        <v>704.99999999999989</v>
      </c>
      <c r="BO442" s="64">
        <f t="shared" si="73"/>
        <v>1.1946386946386947</v>
      </c>
      <c r="BP442" s="64">
        <f t="shared" si="74"/>
        <v>1.2019230769230771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4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672</v>
      </c>
      <c r="Y445" s="584">
        <f t="shared" si="69"/>
        <v>675.84</v>
      </c>
      <c r="Z445" s="36">
        <f t="shared" si="70"/>
        <v>1.53088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717.81818181818176</v>
      </c>
      <c r="BN445" s="64">
        <f t="shared" si="72"/>
        <v>721.92</v>
      </c>
      <c r="BO445" s="64">
        <f t="shared" si="73"/>
        <v>1.2237762237762237</v>
      </c>
      <c r="BP445" s="64">
        <f t="shared" si="74"/>
        <v>1.2307692307692308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60</v>
      </c>
      <c r="Y448" s="584">
        <f t="shared" si="69"/>
        <v>61.2</v>
      </c>
      <c r="Z448" s="36">
        <f>IFERROR(IF(Y448=0,"",ROUNDUP(Y448/H448,0)*0.00902),"")</f>
        <v>0.15334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63.5</v>
      </c>
      <c r="BN448" s="64">
        <f t="shared" si="72"/>
        <v>64.77000000000001</v>
      </c>
      <c r="BO448" s="64">
        <f t="shared" si="73"/>
        <v>0.12626262626262627</v>
      </c>
      <c r="BP448" s="64">
        <f t="shared" si="74"/>
        <v>0.12878787878787878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287.87878787878788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290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3.4184200000000002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1492</v>
      </c>
      <c r="Y456" s="585">
        <f>IFERROR(SUM(Y440:Y454),"0")</f>
        <v>1502.64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933</v>
      </c>
      <c r="Y458" s="584">
        <f>IFERROR(IF(X458="",0,CEILING((X458/$H458),1)*$H458),"")</f>
        <v>934.56000000000006</v>
      </c>
      <c r="Z458" s="36">
        <f>IFERROR(IF(Y458=0,"",ROUNDUP(Y458/H458,0)*0.01196),"")</f>
        <v>2.1169199999999999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996.61363636363626</v>
      </c>
      <c r="BN458" s="64">
        <f>IFERROR(Y458*I458/H458,"0")</f>
        <v>998.28000000000009</v>
      </c>
      <c r="BO458" s="64">
        <f>IFERROR(1/J458*(X458/H458),"0")</f>
        <v>1.6990821678321677</v>
      </c>
      <c r="BP458" s="64">
        <f>IFERROR(1/J458*(Y458/H458),"0")</f>
        <v>1.7019230769230771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176.70454545454544</v>
      </c>
      <c r="Y461" s="585">
        <f>IFERROR(Y458/H458,"0")+IFERROR(Y459/H459,"0")+IFERROR(Y460/H460,"0")</f>
        <v>177</v>
      </c>
      <c r="Z461" s="585">
        <f>IFERROR(IF(Z458="",0,Z458),"0")+IFERROR(IF(Z459="",0,Z459),"0")+IFERROR(IF(Z460="",0,Z460),"0")</f>
        <v>2.1169199999999999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933</v>
      </c>
      <c r="Y462" s="585">
        <f>IFERROR(SUM(Y458:Y460),"0")</f>
        <v>934.56000000000006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67</v>
      </c>
      <c r="Y464" s="584">
        <f t="shared" ref="Y464:Y470" si="75">IFERROR(IF(X464="",0,CEILING((X464/$H464),1)*$H464),"")</f>
        <v>68.64</v>
      </c>
      <c r="Z464" s="36">
        <f>IFERROR(IF(Y464=0,"",ROUNDUP(Y464/H464,0)*0.01196),"")</f>
        <v>0.15548000000000001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71.568181818181813</v>
      </c>
      <c r="BN464" s="64">
        <f t="shared" ref="BN464:BN470" si="77">IFERROR(Y464*I464/H464,"0")</f>
        <v>73.319999999999993</v>
      </c>
      <c r="BO464" s="64">
        <f t="shared" ref="BO464:BO470" si="78">IFERROR(1/J464*(X464/H464),"0")</f>
        <v>0.12201340326340326</v>
      </c>
      <c r="BP464" s="64">
        <f t="shared" ref="BP464:BP470" si="79">IFERROR(1/J464*(Y464/H464),"0")</f>
        <v>0.125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558</v>
      </c>
      <c r="Y465" s="584">
        <f t="shared" si="75"/>
        <v>559.68000000000006</v>
      </c>
      <c r="Z465" s="36">
        <f>IFERROR(IF(Y465=0,"",ROUNDUP(Y465/H465,0)*0.01196),"")</f>
        <v>1.26776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596.0454545454545</v>
      </c>
      <c r="BN465" s="64">
        <f t="shared" si="77"/>
        <v>597.84</v>
      </c>
      <c r="BO465" s="64">
        <f t="shared" si="78"/>
        <v>1.0161713286713285</v>
      </c>
      <c r="BP465" s="64">
        <f t="shared" si="79"/>
        <v>1.0192307692307694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781</v>
      </c>
      <c r="Y466" s="584">
        <f t="shared" si="75"/>
        <v>781.44</v>
      </c>
      <c r="Z466" s="36">
        <f>IFERROR(IF(Y466=0,"",ROUNDUP(Y466/H466,0)*0.01196),"")</f>
        <v>1.7700800000000001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834.25</v>
      </c>
      <c r="BN466" s="64">
        <f t="shared" si="77"/>
        <v>834.72</v>
      </c>
      <c r="BO466" s="64">
        <f t="shared" si="78"/>
        <v>1.422275641025641</v>
      </c>
      <c r="BP466" s="64">
        <f t="shared" si="79"/>
        <v>1.4230769230769231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266.28787878787875</v>
      </c>
      <c r="Y471" s="585">
        <f>IFERROR(Y464/H464,"0")+IFERROR(Y465/H465,"0")+IFERROR(Y466/H466,"0")+IFERROR(Y467/H467,"0")+IFERROR(Y468/H468,"0")+IFERROR(Y469/H469,"0")+IFERROR(Y470/H470,"0")</f>
        <v>267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3.1933199999999999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1406</v>
      </c>
      <c r="Y472" s="585">
        <f>IFERROR(SUM(Y464:Y470),"0")</f>
        <v>1409.7600000000002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1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62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47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30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800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14497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14629.57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801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15344.705563207473</v>
      </c>
      <c r="Y519" s="585">
        <f>IFERROR(SUM(BN22:BN515),"0")</f>
        <v>15483.884000000002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802</v>
      </c>
      <c r="Q520" s="633"/>
      <c r="R520" s="633"/>
      <c r="S520" s="633"/>
      <c r="T520" s="633"/>
      <c r="U520" s="633"/>
      <c r="V520" s="611"/>
      <c r="W520" s="37" t="s">
        <v>803</v>
      </c>
      <c r="X520" s="38">
        <f>ROUNDUP(SUM(BO22:BO515),0)</f>
        <v>26</v>
      </c>
      <c r="Y520" s="38">
        <f>ROUNDUP(SUM(BP22:BP515),0)</f>
        <v>26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804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15994.705563207473</v>
      </c>
      <c r="Y521" s="585">
        <f>GrossWeightTotalR+PalletQtyTotalR*25</f>
        <v>16133.884000000002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805</v>
      </c>
      <c r="Q522" s="633"/>
      <c r="R522" s="633"/>
      <c r="S522" s="633"/>
      <c r="T522" s="633"/>
      <c r="U522" s="633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2488.9271207794536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2511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806</v>
      </c>
      <c r="Q523" s="633"/>
      <c r="R523" s="633"/>
      <c r="S523" s="633"/>
      <c r="T523" s="633"/>
      <c r="U523" s="633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30.296189999999999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809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795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118.80000000000001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579.40000000000009</v>
      </c>
      <c r="E528" s="46">
        <f>IFERROR(Y89*1,"0")+IFERROR(Y90*1,"0")+IFERROR(Y91*1,"0")+IFERROR(Y95*1,"0")+IFERROR(Y96*1,"0")+IFERROR(Y97*1,"0")+IFERROR(Y98*1,"0")+IFERROR(Y99*1,"0")+IFERROR(Y100*1,"0")</f>
        <v>1241.1000000000001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1368.3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224.46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2334.3000000000002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369.6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550.65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2760</v>
      </c>
      <c r="U528" s="46">
        <f>IFERROR(Y375*1,"0")+IFERROR(Y376*1,"0")+IFERROR(Y377*1,"0")+IFERROR(Y378*1,"0")+IFERROR(Y382*1,"0")+IFERROR(Y386*1,"0")+IFERROR(Y387*1,"0")+IFERROR(Y391*1,"0")</f>
        <v>1236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3846.9600000000005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