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6,25 ПОКОМ КИ филиалы\3 машина Донецк_Мелитополь_Патяка\"/>
    </mc:Choice>
  </mc:AlternateContent>
  <xr:revisionPtr revIDLastSave="0" documentId="13_ncr:1_{17615E08-BD76-4129-815F-A3610CB47A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U528" i="1" s="1"/>
  <c r="P375" i="1"/>
  <c r="X372" i="1"/>
  <c r="X371" i="1"/>
  <c r="BO370" i="1"/>
  <c r="BM370" i="1"/>
  <c r="Y370" i="1"/>
  <c r="Y371" i="1" s="1"/>
  <c r="P370" i="1"/>
  <c r="X368" i="1"/>
  <c r="X367" i="1"/>
  <c r="BO366" i="1"/>
  <c r="BM366" i="1"/>
  <c r="Y366" i="1"/>
  <c r="BP366" i="1" s="1"/>
  <c r="P366" i="1"/>
  <c r="BP365" i="1"/>
  <c r="BO365" i="1"/>
  <c r="BN365" i="1"/>
  <c r="BM365" i="1"/>
  <c r="Z365" i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3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3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5" i="1" s="1"/>
  <c r="P192" i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I528" i="1" s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H528" i="1" s="1"/>
  <c r="P148" i="1"/>
  <c r="X145" i="1"/>
  <c r="X144" i="1"/>
  <c r="BO143" i="1"/>
  <c r="BM143" i="1"/>
  <c r="Z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G528" i="1" s="1"/>
  <c r="P132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8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Y80" i="1"/>
  <c r="Y86" i="1"/>
  <c r="Y93" i="1"/>
  <c r="Y102" i="1"/>
  <c r="Y109" i="1"/>
  <c r="Y115" i="1"/>
  <c r="Y123" i="1"/>
  <c r="Y129" i="1"/>
  <c r="Y134" i="1"/>
  <c r="Y140" i="1"/>
  <c r="BN143" i="1"/>
  <c r="Y144" i="1"/>
  <c r="Y155" i="1"/>
  <c r="Y173" i="1"/>
  <c r="Y179" i="1"/>
  <c r="Y190" i="1"/>
  <c r="Y194" i="1"/>
  <c r="Y206" i="1"/>
  <c r="Y218" i="1"/>
  <c r="Y222" i="1"/>
  <c r="Y239" i="1"/>
  <c r="BP242" i="1"/>
  <c r="BN242" i="1"/>
  <c r="Z242" i="1"/>
  <c r="Z243" i="1" s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BP328" i="1"/>
  <c r="BN328" i="1"/>
  <c r="Z328" i="1"/>
  <c r="BP331" i="1"/>
  <c r="BN331" i="1"/>
  <c r="Z331" i="1"/>
  <c r="Y333" i="1"/>
  <c r="Y338" i="1"/>
  <c r="BP335" i="1"/>
  <c r="BN335" i="1"/>
  <c r="Z335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F9" i="1"/>
  <c r="J9" i="1"/>
  <c r="B528" i="1"/>
  <c r="X519" i="1"/>
  <c r="X521" i="1" s="1"/>
  <c r="X520" i="1"/>
  <c r="X522" i="1"/>
  <c r="Y24" i="1"/>
  <c r="Z27" i="1"/>
  <c r="Z32" i="1" s="1"/>
  <c r="BN27" i="1"/>
  <c r="Y519" i="1" s="1"/>
  <c r="Z29" i="1"/>
  <c r="BN29" i="1"/>
  <c r="Z31" i="1"/>
  <c r="BN31" i="1"/>
  <c r="Z35" i="1"/>
  <c r="Z36" i="1" s="1"/>
  <c r="BN35" i="1"/>
  <c r="BP35" i="1"/>
  <c r="Y520" i="1" s="1"/>
  <c r="Z41" i="1"/>
  <c r="BN41" i="1"/>
  <c r="BP41" i="1"/>
  <c r="Z43" i="1"/>
  <c r="BN43" i="1"/>
  <c r="Y44" i="1"/>
  <c r="Y522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1" i="1" s="1"/>
  <c r="BN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Z119" i="1"/>
  <c r="Z123" i="1" s="1"/>
  <c r="BN119" i="1"/>
  <c r="Z121" i="1"/>
  <c r="BN121" i="1"/>
  <c r="Z127" i="1"/>
  <c r="Z128" i="1" s="1"/>
  <c r="BN127" i="1"/>
  <c r="Z132" i="1"/>
  <c r="Z134" i="1" s="1"/>
  <c r="BN132" i="1"/>
  <c r="BP132" i="1"/>
  <c r="Y135" i="1"/>
  <c r="Z138" i="1"/>
  <c r="Z139" i="1" s="1"/>
  <c r="BN138" i="1"/>
  <c r="Z142" i="1"/>
  <c r="Z144" i="1" s="1"/>
  <c r="BN142" i="1"/>
  <c r="BP142" i="1"/>
  <c r="Y150" i="1"/>
  <c r="Z153" i="1"/>
  <c r="Z155" i="1" s="1"/>
  <c r="BN153" i="1"/>
  <c r="Y162" i="1"/>
  <c r="Z165" i="1"/>
  <c r="Z173" i="1" s="1"/>
  <c r="BN165" i="1"/>
  <c r="Z167" i="1"/>
  <c r="BN167" i="1"/>
  <c r="Z169" i="1"/>
  <c r="BN169" i="1"/>
  <c r="Z171" i="1"/>
  <c r="BN171" i="1"/>
  <c r="Z177" i="1"/>
  <c r="Z179" i="1" s="1"/>
  <c r="BN177" i="1"/>
  <c r="J528" i="1"/>
  <c r="Z188" i="1"/>
  <c r="Z189" i="1" s="1"/>
  <c r="BN188" i="1"/>
  <c r="Y189" i="1"/>
  <c r="Z192" i="1"/>
  <c r="Z194" i="1" s="1"/>
  <c r="BN192" i="1"/>
  <c r="BP192" i="1"/>
  <c r="Z198" i="1"/>
  <c r="Z205" i="1" s="1"/>
  <c r="BN198" i="1"/>
  <c r="Z200" i="1"/>
  <c r="BN200" i="1"/>
  <c r="Z202" i="1"/>
  <c r="BN202" i="1"/>
  <c r="Z204" i="1"/>
  <c r="BN204" i="1"/>
  <c r="Z208" i="1"/>
  <c r="Z217" i="1" s="1"/>
  <c r="BN208" i="1"/>
  <c r="BP208" i="1"/>
  <c r="Z210" i="1"/>
  <c r="BN210" i="1"/>
  <c r="Z212" i="1"/>
  <c r="BN212" i="1"/>
  <c r="Z214" i="1"/>
  <c r="BN214" i="1"/>
  <c r="Z216" i="1"/>
  <c r="BN216" i="1"/>
  <c r="Z220" i="1"/>
  <c r="Z222" i="1" s="1"/>
  <c r="BN220" i="1"/>
  <c r="BP220" i="1"/>
  <c r="K528" i="1"/>
  <c r="Z227" i="1"/>
  <c r="Z233" i="1" s="1"/>
  <c r="BN227" i="1"/>
  <c r="Z229" i="1"/>
  <c r="BN229" i="1"/>
  <c r="Z231" i="1"/>
  <c r="BN231" i="1"/>
  <c r="Y234" i="1"/>
  <c r="Z237" i="1"/>
  <c r="Z238" i="1" s="1"/>
  <c r="BN237" i="1"/>
  <c r="Y243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O528" i="1"/>
  <c r="BP296" i="1"/>
  <c r="BN296" i="1"/>
  <c r="Z296" i="1"/>
  <c r="Y300" i="1"/>
  <c r="BP304" i="1"/>
  <c r="BN304" i="1"/>
  <c r="Z304" i="1"/>
  <c r="Z310" i="1" s="1"/>
  <c r="BP308" i="1"/>
  <c r="BN308" i="1"/>
  <c r="Z308" i="1"/>
  <c r="Y319" i="1"/>
  <c r="BP316" i="1"/>
  <c r="BN316" i="1"/>
  <c r="Z316" i="1"/>
  <c r="Z318" i="1" s="1"/>
  <c r="Y325" i="1"/>
  <c r="Y324" i="1"/>
  <c r="Y332" i="1"/>
  <c r="BP327" i="1"/>
  <c r="BN327" i="1"/>
  <c r="Z327" i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Z345" i="1" s="1"/>
  <c r="BP352" i="1"/>
  <c r="BN352" i="1"/>
  <c r="Z352" i="1"/>
  <c r="Y362" i="1"/>
  <c r="Y368" i="1"/>
  <c r="Y372" i="1"/>
  <c r="Y379" i="1"/>
  <c r="BP387" i="1"/>
  <c r="BN38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Z356" i="1"/>
  <c r="BN356" i="1"/>
  <c r="Z360" i="1"/>
  <c r="Z362" i="1" s="1"/>
  <c r="BN360" i="1"/>
  <c r="BP360" i="1"/>
  <c r="Z366" i="1"/>
  <c r="Z367" i="1" s="1"/>
  <c r="BN366" i="1"/>
  <c r="Z370" i="1"/>
  <c r="Z371" i="1" s="1"/>
  <c r="BN370" i="1"/>
  <c r="BP370" i="1"/>
  <c r="Z375" i="1"/>
  <c r="Z379" i="1" s="1"/>
  <c r="BN375" i="1"/>
  <c r="BP375" i="1"/>
  <c r="Z377" i="1"/>
  <c r="BN377" i="1"/>
  <c r="Y380" i="1"/>
  <c r="Y388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Y418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AA528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Y521" i="1" l="1"/>
  <c r="Z493" i="1"/>
  <c r="Z471" i="1"/>
  <c r="Z455" i="1"/>
  <c r="Z332" i="1"/>
  <c r="Z269" i="1"/>
  <c r="Z80" i="1"/>
  <c r="Z44" i="1"/>
  <c r="Z523" i="1" s="1"/>
  <c r="Y518" i="1"/>
  <c r="Z338" i="1"/>
  <c r="Z252" i="1"/>
  <c r="Z407" i="1"/>
  <c r="Z504" i="1"/>
  <c r="Z477" i="1"/>
  <c r="Z461" i="1"/>
  <c r="Z357" i="1"/>
  <c r="Z300" i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<sst xmlns="http://schemas.openxmlformats.org/spreadsheetml/2006/main" count="2343" uniqueCount="847">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</sst>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8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6" zoomScaleNormal="100" zoomScaleSheetLayoutView="100" workbookViewId="0">
      <selection activeCell="Z524" sqref="Z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875" t="s">
        <v>0</v>
      </c>
      <c r="E1" s="634"/>
      <c r="F1" s="634"/>
      <c r="G1" s="12" t="s">
        <v>1</v>
      </c>
      <c r="H1" s="875" t="s">
        <v>2</v>
      </c>
      <c r="I1" s="634"/>
      <c r="J1" s="634"/>
      <c r="K1" s="634"/>
      <c r="L1" s="634"/>
      <c r="M1" s="634"/>
      <c r="N1" s="634"/>
      <c r="O1" s="634"/>
      <c r="P1" s="634"/>
      <c r="Q1" s="634"/>
      <c r="R1" s="908" t="s">
        <v>3</v>
      </c>
      <c r="S1" s="634"/>
      <c r="T1" s="63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807" t="s">
        <v>8</v>
      </c>
      <c r="B5" s="633"/>
      <c r="C5" s="611"/>
      <c r="D5" s="699"/>
      <c r="E5" s="701"/>
      <c r="F5" s="646" t="s">
        <v>9</v>
      </c>
      <c r="G5" s="611"/>
      <c r="H5" s="699"/>
      <c r="I5" s="700"/>
      <c r="J5" s="700"/>
      <c r="K5" s="700"/>
      <c r="L5" s="700"/>
      <c r="M5" s="701"/>
      <c r="N5" s="58"/>
      <c r="P5" s="24" t="s">
        <v>10</v>
      </c>
      <c r="Q5" s="635">
        <v>45829</v>
      </c>
      <c r="R5" s="636"/>
      <c r="T5" s="767" t="s">
        <v>11</v>
      </c>
      <c r="U5" s="768"/>
      <c r="V5" s="770" t="s">
        <v>12</v>
      </c>
      <c r="W5" s="636"/>
      <c r="AB5" s="51"/>
      <c r="AC5" s="51"/>
      <c r="AD5" s="51"/>
      <c r="AE5" s="51"/>
    </row>
    <row r="6" spans="1:32" s="577" customFormat="1" ht="24" customHeight="1" x14ac:dyDescent="0.2">
      <c r="A6" s="807" t="s">
        <v>13</v>
      </c>
      <c r="B6" s="633"/>
      <c r="C6" s="611"/>
      <c r="D6" s="703" t="s">
        <v>14</v>
      </c>
      <c r="E6" s="704"/>
      <c r="F6" s="704"/>
      <c r="G6" s="704"/>
      <c r="H6" s="704"/>
      <c r="I6" s="704"/>
      <c r="J6" s="704"/>
      <c r="K6" s="704"/>
      <c r="L6" s="704"/>
      <c r="M6" s="636"/>
      <c r="N6" s="59"/>
      <c r="P6" s="24" t="s">
        <v>15</v>
      </c>
      <c r="Q6" s="627" t="str">
        <f>IF(Q5=0," ",CHOOSE(WEEKDAY(Q5,2),"Понедельник","Вторник","Среда","Четверг","Пятница","Суббота","Воскресенье"))</f>
        <v>Суббота</v>
      </c>
      <c r="R6" s="588"/>
      <c r="T6" s="778" t="s">
        <v>16</v>
      </c>
      <c r="U6" s="768"/>
      <c r="V6" s="715" t="s">
        <v>17</v>
      </c>
      <c r="W6" s="716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880" t="str">
        <f>IFERROR(VLOOKUP(DeliveryAddress,Table,3,0),1)</f>
        <v>4</v>
      </c>
      <c r="E7" s="881"/>
      <c r="F7" s="881"/>
      <c r="G7" s="881"/>
      <c r="H7" s="881"/>
      <c r="I7" s="881"/>
      <c r="J7" s="881"/>
      <c r="K7" s="881"/>
      <c r="L7" s="881"/>
      <c r="M7" s="775"/>
      <c r="N7" s="60"/>
      <c r="P7" s="24"/>
      <c r="Q7" s="42"/>
      <c r="R7" s="42"/>
      <c r="T7" s="590"/>
      <c r="U7" s="768"/>
      <c r="V7" s="717"/>
      <c r="W7" s="718"/>
      <c r="AB7" s="51"/>
      <c r="AC7" s="51"/>
      <c r="AD7" s="51"/>
      <c r="AE7" s="51"/>
    </row>
    <row r="8" spans="1:32" s="577" customFormat="1" ht="25.5" customHeight="1" x14ac:dyDescent="0.2">
      <c r="A8" s="612" t="s">
        <v>18</v>
      </c>
      <c r="B8" s="613"/>
      <c r="C8" s="614"/>
      <c r="D8" s="887"/>
      <c r="E8" s="888"/>
      <c r="F8" s="888"/>
      <c r="G8" s="888"/>
      <c r="H8" s="888"/>
      <c r="I8" s="888"/>
      <c r="J8" s="888"/>
      <c r="K8" s="888"/>
      <c r="L8" s="888"/>
      <c r="M8" s="889"/>
      <c r="N8" s="61"/>
      <c r="P8" s="24" t="s">
        <v>19</v>
      </c>
      <c r="Q8" s="774">
        <v>0.41666666666666669</v>
      </c>
      <c r="R8" s="775"/>
      <c r="T8" s="590"/>
      <c r="U8" s="768"/>
      <c r="V8" s="717"/>
      <c r="W8" s="718"/>
      <c r="AB8" s="51"/>
      <c r="AC8" s="51"/>
      <c r="AD8" s="51"/>
      <c r="AE8" s="51"/>
    </row>
    <row r="9" spans="1:32" s="57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72"/>
      <c r="E9" s="673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46" t="str">
        <f>IF(AND($A$9="Тип доверенности/получателя при получении в адресе перегруза:",$D$9="Разовая доверенность"),"Введите ФИО","")</f>
        <v/>
      </c>
      <c r="I9" s="673"/>
      <c r="J9" s="7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3"/>
      <c r="L9" s="673"/>
      <c r="M9" s="673"/>
      <c r="N9" s="575"/>
      <c r="P9" s="26" t="s">
        <v>20</v>
      </c>
      <c r="Q9" s="825"/>
      <c r="R9" s="649"/>
      <c r="T9" s="590"/>
      <c r="U9" s="768"/>
      <c r="V9" s="719"/>
      <c r="W9" s="720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72"/>
      <c r="E10" s="673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32" t="str">
        <f>IFERROR(VLOOKUP($D$10,Proxy,2,FALSE),"")</f>
        <v/>
      </c>
      <c r="I10" s="590"/>
      <c r="J10" s="590"/>
      <c r="K10" s="590"/>
      <c r="L10" s="590"/>
      <c r="M10" s="590"/>
      <c r="N10" s="576"/>
      <c r="P10" s="26" t="s">
        <v>21</v>
      </c>
      <c r="Q10" s="779"/>
      <c r="R10" s="780"/>
      <c r="U10" s="24" t="s">
        <v>22</v>
      </c>
      <c r="V10" s="898" t="s">
        <v>23</v>
      </c>
      <c r="W10" s="716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28"/>
      <c r="R11" s="636"/>
      <c r="U11" s="24" t="s">
        <v>26</v>
      </c>
      <c r="V11" s="648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4" t="s">
        <v>28</v>
      </c>
      <c r="B12" s="633"/>
      <c r="C12" s="633"/>
      <c r="D12" s="633"/>
      <c r="E12" s="633"/>
      <c r="F12" s="633"/>
      <c r="G12" s="633"/>
      <c r="H12" s="633"/>
      <c r="I12" s="633"/>
      <c r="J12" s="633"/>
      <c r="K12" s="633"/>
      <c r="L12" s="633"/>
      <c r="M12" s="611"/>
      <c r="N12" s="62"/>
      <c r="P12" s="24" t="s">
        <v>29</v>
      </c>
      <c r="Q12" s="774"/>
      <c r="R12" s="775"/>
      <c r="S12" s="23"/>
      <c r="U12" s="24"/>
      <c r="V12" s="634"/>
      <c r="W12" s="590"/>
      <c r="AB12" s="51"/>
      <c r="AC12" s="51"/>
      <c r="AD12" s="51"/>
      <c r="AE12" s="51"/>
    </row>
    <row r="13" spans="1:32" s="577" customFormat="1" ht="23.25" customHeight="1" x14ac:dyDescent="0.2">
      <c r="A13" s="754" t="s">
        <v>30</v>
      </c>
      <c r="B13" s="633"/>
      <c r="C13" s="633"/>
      <c r="D13" s="633"/>
      <c r="E13" s="633"/>
      <c r="F13" s="633"/>
      <c r="G13" s="633"/>
      <c r="H13" s="633"/>
      <c r="I13" s="633"/>
      <c r="J13" s="633"/>
      <c r="K13" s="633"/>
      <c r="L13" s="633"/>
      <c r="M13" s="611"/>
      <c r="N13" s="62"/>
      <c r="O13" s="26"/>
      <c r="P13" s="26" t="s">
        <v>31</v>
      </c>
      <c r="Q13" s="648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4" t="s">
        <v>32</v>
      </c>
      <c r="B14" s="633"/>
      <c r="C14" s="633"/>
      <c r="D14" s="633"/>
      <c r="E14" s="633"/>
      <c r="F14" s="633"/>
      <c r="G14" s="633"/>
      <c r="H14" s="633"/>
      <c r="I14" s="633"/>
      <c r="J14" s="633"/>
      <c r="K14" s="633"/>
      <c r="L14" s="633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55" t="s">
        <v>33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11"/>
      <c r="N15" s="63"/>
      <c r="P15" s="793" t="s">
        <v>34</v>
      </c>
      <c r="Q15" s="634"/>
      <c r="R15" s="634"/>
      <c r="S15" s="634"/>
      <c r="T15" s="63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4"/>
      <c r="Q16" s="794"/>
      <c r="R16" s="794"/>
      <c r="S16" s="794"/>
      <c r="T16" s="7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809" t="s">
        <v>37</v>
      </c>
      <c r="D17" s="593" t="s">
        <v>38</v>
      </c>
      <c r="E17" s="594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841"/>
      <c r="R17" s="841"/>
      <c r="S17" s="841"/>
      <c r="T17" s="594"/>
      <c r="U17" s="610" t="s">
        <v>50</v>
      </c>
      <c r="V17" s="611"/>
      <c r="W17" s="593" t="s">
        <v>51</v>
      </c>
      <c r="X17" s="593" t="s">
        <v>52</v>
      </c>
      <c r="Y17" s="608" t="s">
        <v>53</v>
      </c>
      <c r="Z17" s="727" t="s">
        <v>54</v>
      </c>
      <c r="AA17" s="656" t="s">
        <v>55</v>
      </c>
      <c r="AB17" s="656" t="s">
        <v>56</v>
      </c>
      <c r="AC17" s="656" t="s">
        <v>57</v>
      </c>
      <c r="AD17" s="656" t="s">
        <v>58</v>
      </c>
      <c r="AE17" s="657"/>
      <c r="AF17" s="658"/>
      <c r="AG17" s="66"/>
      <c r="BD17" s="65" t="s">
        <v>59</v>
      </c>
    </row>
    <row r="18" spans="1:68" ht="14.25" customHeight="1" x14ac:dyDescent="0.2">
      <c r="A18" s="606"/>
      <c r="B18" s="606"/>
      <c r="C18" s="606"/>
      <c r="D18" s="595"/>
      <c r="E18" s="59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595"/>
      <c r="Q18" s="842"/>
      <c r="R18" s="842"/>
      <c r="S18" s="842"/>
      <c r="T18" s="596"/>
      <c r="U18" s="67" t="s">
        <v>60</v>
      </c>
      <c r="V18" s="67" t="s">
        <v>61</v>
      </c>
      <c r="W18" s="606"/>
      <c r="X18" s="606"/>
      <c r="Y18" s="609"/>
      <c r="Z18" s="728"/>
      <c r="AA18" s="730"/>
      <c r="AB18" s="730"/>
      <c r="AC18" s="730"/>
      <c r="AD18" s="659"/>
      <c r="AE18" s="660"/>
      <c r="AF18" s="661"/>
      <c r="AG18" s="66"/>
      <c r="BD18" s="65"/>
    </row>
    <row r="19" spans="1:68" ht="27.75" customHeight="1" x14ac:dyDescent="0.2">
      <c r="A19" s="591" t="s">
        <v>62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customHeight="1" x14ac:dyDescent="0.25">
      <c r="A20" s="622" t="s">
        <v>62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8"/>
      <c r="AB20" s="578"/>
      <c r="AC20" s="578"/>
    </row>
    <row r="21" spans="1:68" ht="14.25" customHeight="1" x14ac:dyDescent="0.25">
      <c r="A21" s="597" t="s">
        <v>63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7">
        <v>4680115886643</v>
      </c>
      <c r="E22" s="588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4" t="s">
        <v>68</v>
      </c>
      <c r="Q22" s="599"/>
      <c r="R22" s="599"/>
      <c r="S22" s="599"/>
      <c r="T22" s="600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4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5"/>
      <c r="P23" s="620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5"/>
      <c r="P24" s="620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7" t="s">
        <v>73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7">
        <v>4680115885912</v>
      </c>
      <c r="E26" s="588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9"/>
      <c r="R26" s="599"/>
      <c r="S26" s="599"/>
      <c r="T26" s="600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7">
        <v>4607091388237</v>
      </c>
      <c r="E27" s="588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9"/>
      <c r="R27" s="599"/>
      <c r="S27" s="599"/>
      <c r="T27" s="600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7">
        <v>4680115886230</v>
      </c>
      <c r="E28" s="588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9"/>
      <c r="R28" s="599"/>
      <c r="S28" s="599"/>
      <c r="T28" s="600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7">
        <v>4680115886247</v>
      </c>
      <c r="E29" s="588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8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9"/>
      <c r="R29" s="599"/>
      <c r="S29" s="599"/>
      <c r="T29" s="600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7">
        <v>4680115885905</v>
      </c>
      <c r="E30" s="588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9"/>
      <c r="R30" s="599"/>
      <c r="S30" s="599"/>
      <c r="T30" s="600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7">
        <v>4607091388244</v>
      </c>
      <c r="E31" s="588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9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9"/>
      <c r="R31" s="599"/>
      <c r="S31" s="599"/>
      <c r="T31" s="600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4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5"/>
      <c r="P32" s="620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5"/>
      <c r="P33" s="620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7" t="s">
        <v>94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7">
        <v>4607091388503</v>
      </c>
      <c r="E35" s="588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9"/>
      <c r="R35" s="599"/>
      <c r="S35" s="599"/>
      <c r="T35" s="600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4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5"/>
      <c r="P36" s="620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5"/>
      <c r="P37" s="620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591" t="s">
        <v>100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customHeight="1" x14ac:dyDescent="0.25">
      <c r="A39" s="622" t="s">
        <v>101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8"/>
      <c r="AB39" s="578"/>
      <c r="AC39" s="578"/>
    </row>
    <row r="40" spans="1:68" ht="14.25" customHeight="1" x14ac:dyDescent="0.25">
      <c r="A40" s="597" t="s">
        <v>102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7">
        <v>4607091385670</v>
      </c>
      <c r="E41" s="588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9"/>
      <c r="R41" s="599"/>
      <c r="S41" s="599"/>
      <c r="T41" s="600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87">
        <v>4680115882539</v>
      </c>
      <c r="E42" s="588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9"/>
      <c r="R42" s="599"/>
      <c r="S42" s="599"/>
      <c r="T42" s="600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87">
        <v>4607091385687</v>
      </c>
      <c r="E43" s="588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9"/>
      <c r="R43" s="599"/>
      <c r="S43" s="599"/>
      <c r="T43" s="600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4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5"/>
      <c r="P44" s="620" t="s">
        <v>71</v>
      </c>
      <c r="Q44" s="613"/>
      <c r="R44" s="613"/>
      <c r="S44" s="613"/>
      <c r="T44" s="613"/>
      <c r="U44" s="613"/>
      <c r="V44" s="614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5"/>
      <c r="P45" s="620" t="s">
        <v>71</v>
      </c>
      <c r="Q45" s="613"/>
      <c r="R45" s="613"/>
      <c r="S45" s="613"/>
      <c r="T45" s="613"/>
      <c r="U45" s="613"/>
      <c r="V45" s="614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customHeight="1" x14ac:dyDescent="0.25">
      <c r="A46" s="597" t="s">
        <v>73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7">
        <v>4680115884915</v>
      </c>
      <c r="E47" s="588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9"/>
      <c r="R47" s="599"/>
      <c r="S47" s="599"/>
      <c r="T47" s="600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4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5"/>
      <c r="P48" s="620" t="s">
        <v>71</v>
      </c>
      <c r="Q48" s="613"/>
      <c r="R48" s="613"/>
      <c r="S48" s="613"/>
      <c r="T48" s="613"/>
      <c r="U48" s="613"/>
      <c r="V48" s="614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5"/>
      <c r="P49" s="620" t="s">
        <v>71</v>
      </c>
      <c r="Q49" s="613"/>
      <c r="R49" s="613"/>
      <c r="S49" s="613"/>
      <c r="T49" s="613"/>
      <c r="U49" s="613"/>
      <c r="V49" s="614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22" t="s">
        <v>116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8"/>
      <c r="AB50" s="578"/>
      <c r="AC50" s="578"/>
    </row>
    <row r="51" spans="1:68" ht="14.25" customHeight="1" x14ac:dyDescent="0.25">
      <c r="A51" s="597" t="s">
        <v>102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7">
        <v>4680115885882</v>
      </c>
      <c r="E52" s="588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9"/>
      <c r="R52" s="599"/>
      <c r="S52" s="599"/>
      <c r="T52" s="600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7">
        <v>4680115881426</v>
      </c>
      <c r="E53" s="588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3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9"/>
      <c r="R53" s="599"/>
      <c r="S53" s="599"/>
      <c r="T53" s="600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7">
        <v>4680115880283</v>
      </c>
      <c r="E54" s="588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9"/>
      <c r="R54" s="599"/>
      <c r="S54" s="599"/>
      <c r="T54" s="600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7">
        <v>4680115881525</v>
      </c>
      <c r="E55" s="588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9"/>
      <c r="R55" s="599"/>
      <c r="S55" s="599"/>
      <c r="T55" s="600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7">
        <v>4680115885899</v>
      </c>
      <c r="E56" s="588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92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9"/>
      <c r="R56" s="599"/>
      <c r="S56" s="599"/>
      <c r="T56" s="600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7">
        <v>4680115881419</v>
      </c>
      <c r="E57" s="588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9"/>
      <c r="R57" s="599"/>
      <c r="S57" s="599"/>
      <c r="T57" s="600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4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5"/>
      <c r="P58" s="620" t="s">
        <v>71</v>
      </c>
      <c r="Q58" s="613"/>
      <c r="R58" s="613"/>
      <c r="S58" s="613"/>
      <c r="T58" s="613"/>
      <c r="U58" s="613"/>
      <c r="V58" s="614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5"/>
      <c r="P59" s="620" t="s">
        <v>71</v>
      </c>
      <c r="Q59" s="613"/>
      <c r="R59" s="613"/>
      <c r="S59" s="613"/>
      <c r="T59" s="613"/>
      <c r="U59" s="613"/>
      <c r="V59" s="614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customHeight="1" x14ac:dyDescent="0.25">
      <c r="A60" s="597" t="s">
        <v>134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7">
        <v>4680115881440</v>
      </c>
      <c r="E61" s="588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9"/>
      <c r="R61" s="599"/>
      <c r="S61" s="599"/>
      <c r="T61" s="600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7">
        <v>4680115882751</v>
      </c>
      <c r="E62" s="588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6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9"/>
      <c r="R62" s="599"/>
      <c r="S62" s="599"/>
      <c r="T62" s="600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7">
        <v>4680115885950</v>
      </c>
      <c r="E63" s="588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9"/>
      <c r="R63" s="599"/>
      <c r="S63" s="599"/>
      <c r="T63" s="600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7">
        <v>4680115881433</v>
      </c>
      <c r="E64" s="588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9"/>
      <c r="R64" s="599"/>
      <c r="S64" s="599"/>
      <c r="T64" s="600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4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5"/>
      <c r="P65" s="620" t="s">
        <v>71</v>
      </c>
      <c r="Q65" s="613"/>
      <c r="R65" s="613"/>
      <c r="S65" s="613"/>
      <c r="T65" s="613"/>
      <c r="U65" s="613"/>
      <c r="V65" s="614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5"/>
      <c r="P66" s="620" t="s">
        <v>71</v>
      </c>
      <c r="Q66" s="613"/>
      <c r="R66" s="613"/>
      <c r="S66" s="613"/>
      <c r="T66" s="613"/>
      <c r="U66" s="613"/>
      <c r="V66" s="614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7" t="s">
        <v>63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7">
        <v>4680115885073</v>
      </c>
      <c r="E68" s="588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9"/>
      <c r="R68" s="599"/>
      <c r="S68" s="599"/>
      <c r="T68" s="600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7">
        <v>4680115885059</v>
      </c>
      <c r="E69" s="588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9"/>
      <c r="R69" s="599"/>
      <c r="S69" s="599"/>
      <c r="T69" s="600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7">
        <v>4680115885097</v>
      </c>
      <c r="E70" s="588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9"/>
      <c r="R70" s="599"/>
      <c r="S70" s="599"/>
      <c r="T70" s="600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4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5"/>
      <c r="P71" s="620" t="s">
        <v>71</v>
      </c>
      <c r="Q71" s="613"/>
      <c r="R71" s="613"/>
      <c r="S71" s="613"/>
      <c r="T71" s="613"/>
      <c r="U71" s="613"/>
      <c r="V71" s="614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5"/>
      <c r="P72" s="620" t="s">
        <v>71</v>
      </c>
      <c r="Q72" s="613"/>
      <c r="R72" s="613"/>
      <c r="S72" s="613"/>
      <c r="T72" s="613"/>
      <c r="U72" s="613"/>
      <c r="V72" s="614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7" t="s">
        <v>73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7">
        <v>4680115881891</v>
      </c>
      <c r="E74" s="588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8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9"/>
      <c r="R74" s="599"/>
      <c r="S74" s="599"/>
      <c r="T74" s="600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7">
        <v>4680115885769</v>
      </c>
      <c r="E75" s="588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9"/>
      <c r="R75" s="599"/>
      <c r="S75" s="599"/>
      <c r="T75" s="600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7">
        <v>4680115884410</v>
      </c>
      <c r="E76" s="588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9"/>
      <c r="R76" s="599"/>
      <c r="S76" s="599"/>
      <c r="T76" s="600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7">
        <v>4680115884311</v>
      </c>
      <c r="E77" s="588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9"/>
      <c r="R77" s="599"/>
      <c r="S77" s="599"/>
      <c r="T77" s="600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7">
        <v>4680115885929</v>
      </c>
      <c r="E78" s="588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2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9"/>
      <c r="R78" s="599"/>
      <c r="S78" s="599"/>
      <c r="T78" s="600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7">
        <v>4680115884403</v>
      </c>
      <c r="E79" s="588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92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9"/>
      <c r="R79" s="599"/>
      <c r="S79" s="599"/>
      <c r="T79" s="600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4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5"/>
      <c r="P80" s="620" t="s">
        <v>71</v>
      </c>
      <c r="Q80" s="613"/>
      <c r="R80" s="613"/>
      <c r="S80" s="613"/>
      <c r="T80" s="613"/>
      <c r="U80" s="613"/>
      <c r="V80" s="614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5"/>
      <c r="P81" s="620" t="s">
        <v>71</v>
      </c>
      <c r="Q81" s="613"/>
      <c r="R81" s="613"/>
      <c r="S81" s="613"/>
      <c r="T81" s="613"/>
      <c r="U81" s="613"/>
      <c r="V81" s="614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7" t="s">
        <v>169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7">
        <v>4680115881532</v>
      </c>
      <c r="E83" s="588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3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9"/>
      <c r="R83" s="599"/>
      <c r="S83" s="599"/>
      <c r="T83" s="600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7">
        <v>4680115881464</v>
      </c>
      <c r="E84" s="588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9"/>
      <c r="R84" s="599"/>
      <c r="S84" s="599"/>
      <c r="T84" s="600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4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5"/>
      <c r="P85" s="620" t="s">
        <v>71</v>
      </c>
      <c r="Q85" s="613"/>
      <c r="R85" s="613"/>
      <c r="S85" s="613"/>
      <c r="T85" s="613"/>
      <c r="U85" s="613"/>
      <c r="V85" s="614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5"/>
      <c r="P86" s="620" t="s">
        <v>71</v>
      </c>
      <c r="Q86" s="613"/>
      <c r="R86" s="613"/>
      <c r="S86" s="613"/>
      <c r="T86" s="613"/>
      <c r="U86" s="613"/>
      <c r="V86" s="614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22" t="s">
        <v>176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8"/>
      <c r="AB87" s="578"/>
      <c r="AC87" s="578"/>
    </row>
    <row r="88" spans="1:68" ht="14.25" customHeight="1" x14ac:dyDescent="0.25">
      <c r="A88" s="597" t="s">
        <v>102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7">
        <v>4680115881327</v>
      </c>
      <c r="E89" s="588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80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9"/>
      <c r="R89" s="599"/>
      <c r="S89" s="599"/>
      <c r="T89" s="600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87">
        <v>4680115881518</v>
      </c>
      <c r="E90" s="588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3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9"/>
      <c r="R90" s="599"/>
      <c r="S90" s="599"/>
      <c r="T90" s="600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7">
        <v>4680115881303</v>
      </c>
      <c r="E91" s="588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9"/>
      <c r="R91" s="599"/>
      <c r="S91" s="599"/>
      <c r="T91" s="600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4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5"/>
      <c r="P92" s="620" t="s">
        <v>71</v>
      </c>
      <c r="Q92" s="613"/>
      <c r="R92" s="613"/>
      <c r="S92" s="613"/>
      <c r="T92" s="613"/>
      <c r="U92" s="613"/>
      <c r="V92" s="614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5"/>
      <c r="P93" s="620" t="s">
        <v>71</v>
      </c>
      <c r="Q93" s="613"/>
      <c r="R93" s="613"/>
      <c r="S93" s="613"/>
      <c r="T93" s="613"/>
      <c r="U93" s="613"/>
      <c r="V93" s="614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7" t="s">
        <v>73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7">
        <v>4607091386967</v>
      </c>
      <c r="E95" s="588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96" t="s">
        <v>186</v>
      </c>
      <c r="Q95" s="599"/>
      <c r="R95" s="599"/>
      <c r="S95" s="599"/>
      <c r="T95" s="600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7">
        <v>4607091386967</v>
      </c>
      <c r="E96" s="588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3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9"/>
      <c r="R96" s="599"/>
      <c r="S96" s="599"/>
      <c r="T96" s="600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7">
        <v>4680115884953</v>
      </c>
      <c r="E97" s="588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9"/>
      <c r="R97" s="599"/>
      <c r="S97" s="599"/>
      <c r="T97" s="600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87">
        <v>4607091385731</v>
      </c>
      <c r="E98" s="588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7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9"/>
      <c r="R98" s="599"/>
      <c r="S98" s="599"/>
      <c r="T98" s="600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7">
        <v>4607091385731</v>
      </c>
      <c r="E99" s="588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9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9"/>
      <c r="R99" s="599"/>
      <c r="S99" s="599"/>
      <c r="T99" s="600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7">
        <v>4680115880894</v>
      </c>
      <c r="E100" s="588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8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9"/>
      <c r="R100" s="599"/>
      <c r="S100" s="599"/>
      <c r="T100" s="600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4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5"/>
      <c r="P101" s="620" t="s">
        <v>71</v>
      </c>
      <c r="Q101" s="613"/>
      <c r="R101" s="613"/>
      <c r="S101" s="613"/>
      <c r="T101" s="613"/>
      <c r="U101" s="613"/>
      <c r="V101" s="614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5"/>
      <c r="P102" s="620" t="s">
        <v>71</v>
      </c>
      <c r="Q102" s="613"/>
      <c r="R102" s="613"/>
      <c r="S102" s="613"/>
      <c r="T102" s="613"/>
      <c r="U102" s="613"/>
      <c r="V102" s="614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22" t="s">
        <v>199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8"/>
      <c r="AB103" s="578"/>
      <c r="AC103" s="578"/>
    </row>
    <row r="104" spans="1:68" ht="14.25" customHeight="1" x14ac:dyDescent="0.25">
      <c r="A104" s="597" t="s">
        <v>102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7">
        <v>4680115882133</v>
      </c>
      <c r="E105" s="588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9"/>
      <c r="R105" s="599"/>
      <c r="S105" s="599"/>
      <c r="T105" s="600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7">
        <v>4680115880269</v>
      </c>
      <c r="E106" s="588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9"/>
      <c r="R106" s="599"/>
      <c r="S106" s="599"/>
      <c r="T106" s="600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7">
        <v>4680115880429</v>
      </c>
      <c r="E107" s="588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9"/>
      <c r="R107" s="599"/>
      <c r="S107" s="599"/>
      <c r="T107" s="600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7">
        <v>4680115881457</v>
      </c>
      <c r="E108" s="588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9"/>
      <c r="R108" s="599"/>
      <c r="S108" s="599"/>
      <c r="T108" s="600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4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5"/>
      <c r="P109" s="620" t="s">
        <v>71</v>
      </c>
      <c r="Q109" s="613"/>
      <c r="R109" s="613"/>
      <c r="S109" s="613"/>
      <c r="T109" s="613"/>
      <c r="U109" s="613"/>
      <c r="V109" s="614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5"/>
      <c r="P110" s="620" t="s">
        <v>71</v>
      </c>
      <c r="Q110" s="613"/>
      <c r="R110" s="613"/>
      <c r="S110" s="613"/>
      <c r="T110" s="613"/>
      <c r="U110" s="613"/>
      <c r="V110" s="614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7" t="s">
        <v>134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7">
        <v>4680115881488</v>
      </c>
      <c r="E112" s="588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9"/>
      <c r="R112" s="599"/>
      <c r="S112" s="599"/>
      <c r="T112" s="600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7">
        <v>4680115882775</v>
      </c>
      <c r="E113" s="588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9"/>
      <c r="R113" s="599"/>
      <c r="S113" s="599"/>
      <c r="T113" s="600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7">
        <v>4680115880658</v>
      </c>
      <c r="E114" s="588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9"/>
      <c r="R114" s="599"/>
      <c r="S114" s="599"/>
      <c r="T114" s="600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4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5"/>
      <c r="P115" s="620" t="s">
        <v>71</v>
      </c>
      <c r="Q115" s="613"/>
      <c r="R115" s="613"/>
      <c r="S115" s="613"/>
      <c r="T115" s="613"/>
      <c r="U115" s="613"/>
      <c r="V115" s="614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5"/>
      <c r="P116" s="620" t="s">
        <v>71</v>
      </c>
      <c r="Q116" s="613"/>
      <c r="R116" s="613"/>
      <c r="S116" s="613"/>
      <c r="T116" s="613"/>
      <c r="U116" s="613"/>
      <c r="V116" s="614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7" t="s">
        <v>73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7">
        <v>4607091385168</v>
      </c>
      <c r="E118" s="588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81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9"/>
      <c r="R118" s="599"/>
      <c r="S118" s="599"/>
      <c r="T118" s="600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87">
        <v>4607091385168</v>
      </c>
      <c r="E119" s="588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9"/>
      <c r="R119" s="599"/>
      <c r="S119" s="599"/>
      <c r="T119" s="600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87">
        <v>4607091383256</v>
      </c>
      <c r="E120" s="588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9"/>
      <c r="R120" s="599"/>
      <c r="S120" s="599"/>
      <c r="T120" s="600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7">
        <v>4607091385748</v>
      </c>
      <c r="E121" s="588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65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9"/>
      <c r="R121" s="599"/>
      <c r="S121" s="599"/>
      <c r="T121" s="600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87">
        <v>4680115884533</v>
      </c>
      <c r="E122" s="588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9"/>
      <c r="R122" s="599"/>
      <c r="S122" s="599"/>
      <c r="T122" s="600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4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5"/>
      <c r="P123" s="620" t="s">
        <v>71</v>
      </c>
      <c r="Q123" s="613"/>
      <c r="R123" s="613"/>
      <c r="S123" s="613"/>
      <c r="T123" s="613"/>
      <c r="U123" s="613"/>
      <c r="V123" s="614"/>
      <c r="W123" s="37" t="s">
        <v>72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605"/>
      <c r="P124" s="620" t="s">
        <v>71</v>
      </c>
      <c r="Q124" s="613"/>
      <c r="R124" s="613"/>
      <c r="S124" s="613"/>
      <c r="T124" s="613"/>
      <c r="U124" s="613"/>
      <c r="V124" s="614"/>
      <c r="W124" s="37" t="s">
        <v>69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customHeight="1" x14ac:dyDescent="0.25">
      <c r="A125" s="597" t="s">
        <v>169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87">
        <v>4680115882652</v>
      </c>
      <c r="E126" s="588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9"/>
      <c r="R126" s="599"/>
      <c r="S126" s="599"/>
      <c r="T126" s="600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87">
        <v>4680115880238</v>
      </c>
      <c r="E127" s="588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9"/>
      <c r="R127" s="599"/>
      <c r="S127" s="599"/>
      <c r="T127" s="600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4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5"/>
      <c r="P128" s="620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605"/>
      <c r="P129" s="620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22" t="s">
        <v>234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8"/>
      <c r="AB130" s="578"/>
      <c r="AC130" s="578"/>
    </row>
    <row r="131" spans="1:68" ht="14.25" customHeight="1" x14ac:dyDescent="0.25">
      <c r="A131" s="597" t="s">
        <v>102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87">
        <v>4680115882577</v>
      </c>
      <c r="E132" s="588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9"/>
      <c r="R132" s="599"/>
      <c r="S132" s="599"/>
      <c r="T132" s="600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87">
        <v>4680115882577</v>
      </c>
      <c r="E133" s="588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9"/>
      <c r="R133" s="599"/>
      <c r="S133" s="599"/>
      <c r="T133" s="600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4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5"/>
      <c r="P134" s="620" t="s">
        <v>71</v>
      </c>
      <c r="Q134" s="613"/>
      <c r="R134" s="613"/>
      <c r="S134" s="613"/>
      <c r="T134" s="613"/>
      <c r="U134" s="613"/>
      <c r="V134" s="614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605"/>
      <c r="P135" s="620" t="s">
        <v>71</v>
      </c>
      <c r="Q135" s="613"/>
      <c r="R135" s="613"/>
      <c r="S135" s="613"/>
      <c r="T135" s="613"/>
      <c r="U135" s="613"/>
      <c r="V135" s="614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7" t="s">
        <v>63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4301031235</v>
      </c>
      <c r="D137" s="587">
        <v>4680115883444</v>
      </c>
      <c r="E137" s="588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8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9"/>
      <c r="R137" s="599"/>
      <c r="S137" s="599"/>
      <c r="T137" s="600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4301031234</v>
      </c>
      <c r="D138" s="587">
        <v>4680115883444</v>
      </c>
      <c r="E138" s="588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9"/>
      <c r="R138" s="599"/>
      <c r="S138" s="599"/>
      <c r="T138" s="600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4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5"/>
      <c r="P139" s="620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605"/>
      <c r="P140" s="620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7" t="s">
        <v>73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87">
        <v>4680115882584</v>
      </c>
      <c r="E142" s="588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9"/>
      <c r="R142" s="599"/>
      <c r="S142" s="599"/>
      <c r="T142" s="600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87">
        <v>4680115882584</v>
      </c>
      <c r="E143" s="588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9"/>
      <c r="R143" s="599"/>
      <c r="S143" s="599"/>
      <c r="T143" s="600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4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5"/>
      <c r="P144" s="620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605"/>
      <c r="P145" s="620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22" t="s">
        <v>100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8"/>
      <c r="AB146" s="578"/>
      <c r="AC146" s="578"/>
    </row>
    <row r="147" spans="1:68" ht="14.25" customHeight="1" x14ac:dyDescent="0.25">
      <c r="A147" s="597" t="s">
        <v>102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87">
        <v>4607091384604</v>
      </c>
      <c r="E148" s="588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8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9"/>
      <c r="R148" s="599"/>
      <c r="S148" s="599"/>
      <c r="T148" s="600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4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5"/>
      <c r="P149" s="620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605"/>
      <c r="P150" s="620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7" t="s">
        <v>63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87">
        <v>4607091387667</v>
      </c>
      <c r="E152" s="588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9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9"/>
      <c r="R152" s="599"/>
      <c r="S152" s="599"/>
      <c r="T152" s="600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87">
        <v>4607091387636</v>
      </c>
      <c r="E153" s="588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9"/>
      <c r="R153" s="599"/>
      <c r="S153" s="599"/>
      <c r="T153" s="600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87">
        <v>4607091382426</v>
      </c>
      <c r="E154" s="588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9"/>
      <c r="R154" s="599"/>
      <c r="S154" s="599"/>
      <c r="T154" s="600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4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5"/>
      <c r="P155" s="620" t="s">
        <v>71</v>
      </c>
      <c r="Q155" s="613"/>
      <c r="R155" s="613"/>
      <c r="S155" s="613"/>
      <c r="T155" s="613"/>
      <c r="U155" s="613"/>
      <c r="V155" s="614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605"/>
      <c r="P156" s="620" t="s">
        <v>71</v>
      </c>
      <c r="Q156" s="613"/>
      <c r="R156" s="613"/>
      <c r="S156" s="613"/>
      <c r="T156" s="613"/>
      <c r="U156" s="613"/>
      <c r="V156" s="614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591" t="s">
        <v>258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48"/>
      <c r="AB157" s="48"/>
      <c r="AC157" s="48"/>
    </row>
    <row r="158" spans="1:68" ht="16.5" customHeight="1" x14ac:dyDescent="0.25">
      <c r="A158" s="622" t="s">
        <v>259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8"/>
      <c r="AB158" s="578"/>
      <c r="AC158" s="578"/>
    </row>
    <row r="159" spans="1:68" ht="14.25" customHeight="1" x14ac:dyDescent="0.25">
      <c r="A159" s="597" t="s">
        <v>134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87">
        <v>4680115886223</v>
      </c>
      <c r="E160" s="588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90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9"/>
      <c r="R160" s="599"/>
      <c r="S160" s="599"/>
      <c r="T160" s="600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4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5"/>
      <c r="P161" s="620" t="s">
        <v>71</v>
      </c>
      <c r="Q161" s="613"/>
      <c r="R161" s="613"/>
      <c r="S161" s="613"/>
      <c r="T161" s="613"/>
      <c r="U161" s="613"/>
      <c r="V161" s="614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605"/>
      <c r="P162" s="620" t="s">
        <v>71</v>
      </c>
      <c r="Q162" s="613"/>
      <c r="R162" s="613"/>
      <c r="S162" s="613"/>
      <c r="T162" s="613"/>
      <c r="U162" s="613"/>
      <c r="V162" s="614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7" t="s">
        <v>63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87">
        <v>4680115880993</v>
      </c>
      <c r="E164" s="588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9"/>
      <c r="R164" s="599"/>
      <c r="S164" s="599"/>
      <c r="T164" s="600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87">
        <v>4680115881761</v>
      </c>
      <c r="E165" s="588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9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9"/>
      <c r="R165" s="599"/>
      <c r="S165" s="599"/>
      <c r="T165" s="600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7">
        <v>4680115881563</v>
      </c>
      <c r="E166" s="588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9"/>
      <c r="R166" s="599"/>
      <c r="S166" s="599"/>
      <c r="T166" s="600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87">
        <v>4680115880986</v>
      </c>
      <c r="E167" s="588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8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9"/>
      <c r="R167" s="599"/>
      <c r="S167" s="599"/>
      <c r="T167" s="600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87">
        <v>4680115881785</v>
      </c>
      <c r="E168" s="588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9"/>
      <c r="R168" s="599"/>
      <c r="S168" s="599"/>
      <c r="T168" s="600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87">
        <v>4680115886537</v>
      </c>
      <c r="E169" s="588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2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9"/>
      <c r="R169" s="599"/>
      <c r="S169" s="599"/>
      <c r="T169" s="600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87">
        <v>4680115881679</v>
      </c>
      <c r="E170" s="588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9"/>
      <c r="R170" s="599"/>
      <c r="S170" s="599"/>
      <c r="T170" s="600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87">
        <v>4680115880191</v>
      </c>
      <c r="E171" s="588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8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9"/>
      <c r="R171" s="599"/>
      <c r="S171" s="599"/>
      <c r="T171" s="600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87">
        <v>4680115883963</v>
      </c>
      <c r="E172" s="588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9"/>
      <c r="R172" s="599"/>
      <c r="S172" s="599"/>
      <c r="T172" s="600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4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5"/>
      <c r="P173" s="620" t="s">
        <v>71</v>
      </c>
      <c r="Q173" s="613"/>
      <c r="R173" s="613"/>
      <c r="S173" s="613"/>
      <c r="T173" s="613"/>
      <c r="U173" s="613"/>
      <c r="V173" s="614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605"/>
      <c r="P174" s="620" t="s">
        <v>71</v>
      </c>
      <c r="Q174" s="613"/>
      <c r="R174" s="613"/>
      <c r="S174" s="613"/>
      <c r="T174" s="613"/>
      <c r="U174" s="613"/>
      <c r="V174" s="614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7" t="s">
        <v>94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87">
        <v>4680115886780</v>
      </c>
      <c r="E176" s="588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69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9"/>
      <c r="R176" s="599"/>
      <c r="S176" s="599"/>
      <c r="T176" s="600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87">
        <v>4680115886742</v>
      </c>
      <c r="E177" s="588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9"/>
      <c r="R177" s="599"/>
      <c r="S177" s="599"/>
      <c r="T177" s="600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87">
        <v>4680115886766</v>
      </c>
      <c r="E178" s="588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68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9"/>
      <c r="R178" s="599"/>
      <c r="S178" s="599"/>
      <c r="T178" s="600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4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5"/>
      <c r="P179" s="620" t="s">
        <v>71</v>
      </c>
      <c r="Q179" s="613"/>
      <c r="R179" s="613"/>
      <c r="S179" s="613"/>
      <c r="T179" s="613"/>
      <c r="U179" s="613"/>
      <c r="V179" s="614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605"/>
      <c r="P180" s="620" t="s">
        <v>71</v>
      </c>
      <c r="Q180" s="613"/>
      <c r="R180" s="613"/>
      <c r="S180" s="613"/>
      <c r="T180" s="613"/>
      <c r="U180" s="613"/>
      <c r="V180" s="614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7" t="s">
        <v>296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87">
        <v>4680115886797</v>
      </c>
      <c r="E182" s="588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81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9"/>
      <c r="R182" s="599"/>
      <c r="S182" s="599"/>
      <c r="T182" s="600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4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5"/>
      <c r="P183" s="620" t="s">
        <v>71</v>
      </c>
      <c r="Q183" s="613"/>
      <c r="R183" s="613"/>
      <c r="S183" s="613"/>
      <c r="T183" s="613"/>
      <c r="U183" s="613"/>
      <c r="V183" s="614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605"/>
      <c r="P184" s="620" t="s">
        <v>71</v>
      </c>
      <c r="Q184" s="613"/>
      <c r="R184" s="613"/>
      <c r="S184" s="613"/>
      <c r="T184" s="613"/>
      <c r="U184" s="613"/>
      <c r="V184" s="614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22" t="s">
        <v>299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8"/>
      <c r="AB185" s="578"/>
      <c r="AC185" s="578"/>
    </row>
    <row r="186" spans="1:68" ht="14.25" customHeight="1" x14ac:dyDescent="0.25">
      <c r="A186" s="597" t="s">
        <v>102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87">
        <v>4680115881402</v>
      </c>
      <c r="E187" s="588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9"/>
      <c r="R187" s="599"/>
      <c r="S187" s="599"/>
      <c r="T187" s="600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87">
        <v>4680115881396</v>
      </c>
      <c r="E188" s="588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9"/>
      <c r="R188" s="599"/>
      <c r="S188" s="599"/>
      <c r="T188" s="600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4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5"/>
      <c r="P189" s="620" t="s">
        <v>71</v>
      </c>
      <c r="Q189" s="613"/>
      <c r="R189" s="613"/>
      <c r="S189" s="613"/>
      <c r="T189" s="613"/>
      <c r="U189" s="613"/>
      <c r="V189" s="614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605"/>
      <c r="P190" s="620" t="s">
        <v>71</v>
      </c>
      <c r="Q190" s="613"/>
      <c r="R190" s="613"/>
      <c r="S190" s="613"/>
      <c r="T190" s="613"/>
      <c r="U190" s="613"/>
      <c r="V190" s="614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7" t="s">
        <v>134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87">
        <v>4680115882935</v>
      </c>
      <c r="E192" s="588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9"/>
      <c r="R192" s="599"/>
      <c r="S192" s="599"/>
      <c r="T192" s="600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87">
        <v>4680115880764</v>
      </c>
      <c r="E193" s="588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9"/>
      <c r="R193" s="599"/>
      <c r="S193" s="599"/>
      <c r="T193" s="600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4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5"/>
      <c r="P194" s="620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605"/>
      <c r="P195" s="620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7" t="s">
        <v>63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7">
        <v>4680115882683</v>
      </c>
      <c r="E197" s="588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9"/>
      <c r="R197" s="599"/>
      <c r="S197" s="599"/>
      <c r="T197" s="600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7">
        <v>4680115882690</v>
      </c>
      <c r="E198" s="588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9"/>
      <c r="R198" s="599"/>
      <c r="S198" s="599"/>
      <c r="T198" s="600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87">
        <v>4680115882669</v>
      </c>
      <c r="E199" s="588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9"/>
      <c r="R199" s="599"/>
      <c r="S199" s="599"/>
      <c r="T199" s="600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87">
        <v>4680115882676</v>
      </c>
      <c r="E200" s="588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2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9"/>
      <c r="R200" s="599"/>
      <c r="S200" s="599"/>
      <c r="T200" s="600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87">
        <v>4680115884014</v>
      </c>
      <c r="E201" s="588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9"/>
      <c r="R201" s="599"/>
      <c r="S201" s="599"/>
      <c r="T201" s="600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87">
        <v>4680115884007</v>
      </c>
      <c r="E202" s="588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9"/>
      <c r="R202" s="599"/>
      <c r="S202" s="599"/>
      <c r="T202" s="600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87">
        <v>4680115884038</v>
      </c>
      <c r="E203" s="588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9"/>
      <c r="R203" s="599"/>
      <c r="S203" s="599"/>
      <c r="T203" s="600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87">
        <v>4680115884021</v>
      </c>
      <c r="E204" s="588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9"/>
      <c r="R204" s="599"/>
      <c r="S204" s="599"/>
      <c r="T204" s="600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4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5"/>
      <c r="P205" s="620" t="s">
        <v>71</v>
      </c>
      <c r="Q205" s="613"/>
      <c r="R205" s="613"/>
      <c r="S205" s="613"/>
      <c r="T205" s="613"/>
      <c r="U205" s="613"/>
      <c r="V205" s="614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605"/>
      <c r="P206" s="620" t="s">
        <v>71</v>
      </c>
      <c r="Q206" s="613"/>
      <c r="R206" s="613"/>
      <c r="S206" s="613"/>
      <c r="T206" s="613"/>
      <c r="U206" s="613"/>
      <c r="V206" s="614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7" t="s">
        <v>73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87">
        <v>4680115881594</v>
      </c>
      <c r="E208" s="588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9"/>
      <c r="R208" s="599"/>
      <c r="S208" s="599"/>
      <c r="T208" s="600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87">
        <v>4680115881617</v>
      </c>
      <c r="E209" s="588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9"/>
      <c r="R209" s="599"/>
      <c r="S209" s="599"/>
      <c r="T209" s="600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87">
        <v>4680115880573</v>
      </c>
      <c r="E210" s="588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9"/>
      <c r="R210" s="599"/>
      <c r="S210" s="599"/>
      <c r="T210" s="600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7">
        <v>4680115882195</v>
      </c>
      <c r="E211" s="588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8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9"/>
      <c r="R211" s="599"/>
      <c r="S211" s="599"/>
      <c r="T211" s="600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87">
        <v>4680115882607</v>
      </c>
      <c r="E212" s="588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9"/>
      <c r="R212" s="599"/>
      <c r="S212" s="599"/>
      <c r="T212" s="600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7">
        <v>4680115880092</v>
      </c>
      <c r="E213" s="588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9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9"/>
      <c r="R213" s="599"/>
      <c r="S213" s="599"/>
      <c r="T213" s="600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7">
        <v>4680115880221</v>
      </c>
      <c r="E214" s="588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9"/>
      <c r="R214" s="599"/>
      <c r="S214" s="599"/>
      <c r="T214" s="600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7">
        <v>4680115880504</v>
      </c>
      <c r="E215" s="588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91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9"/>
      <c r="R215" s="599"/>
      <c r="S215" s="599"/>
      <c r="T215" s="600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7">
        <v>4680115882164</v>
      </c>
      <c r="E216" s="588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9"/>
      <c r="R216" s="599"/>
      <c r="S216" s="599"/>
      <c r="T216" s="600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4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5"/>
      <c r="P217" s="620" t="s">
        <v>71</v>
      </c>
      <c r="Q217" s="613"/>
      <c r="R217" s="613"/>
      <c r="S217" s="613"/>
      <c r="T217" s="613"/>
      <c r="U217" s="613"/>
      <c r="V217" s="614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605"/>
      <c r="P218" s="620" t="s">
        <v>71</v>
      </c>
      <c r="Q218" s="613"/>
      <c r="R218" s="613"/>
      <c r="S218" s="613"/>
      <c r="T218" s="613"/>
      <c r="U218" s="613"/>
      <c r="V218" s="614"/>
      <c r="W218" s="37" t="s">
        <v>69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customHeight="1" x14ac:dyDescent="0.25">
      <c r="A219" s="597" t="s">
        <v>169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87">
        <v>4680115880818</v>
      </c>
      <c r="E220" s="588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9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9"/>
      <c r="R220" s="599"/>
      <c r="S220" s="599"/>
      <c r="T220" s="600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87">
        <v>4680115880801</v>
      </c>
      <c r="E221" s="588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9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9"/>
      <c r="R221" s="599"/>
      <c r="S221" s="599"/>
      <c r="T221" s="600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4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5"/>
      <c r="P222" s="620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605"/>
      <c r="P223" s="620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22" t="s">
        <v>360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8"/>
      <c r="AB224" s="578"/>
      <c r="AC224" s="578"/>
    </row>
    <row r="225" spans="1:68" ht="14.25" customHeight="1" x14ac:dyDescent="0.25">
      <c r="A225" s="597" t="s">
        <v>102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87">
        <v>4680115884137</v>
      </c>
      <c r="E226" s="588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9"/>
      <c r="R226" s="599"/>
      <c r="S226" s="599"/>
      <c r="T226" s="600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87">
        <v>4680115884236</v>
      </c>
      <c r="E227" s="588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9"/>
      <c r="R227" s="599"/>
      <c r="S227" s="599"/>
      <c r="T227" s="600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87">
        <v>4680115884175</v>
      </c>
      <c r="E228" s="588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9"/>
      <c r="R228" s="599"/>
      <c r="S228" s="599"/>
      <c r="T228" s="600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87">
        <v>4680115884144</v>
      </c>
      <c r="E229" s="588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9"/>
      <c r="R229" s="599"/>
      <c r="S229" s="599"/>
      <c r="T229" s="600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87">
        <v>4680115886551</v>
      </c>
      <c r="E230" s="588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9"/>
      <c r="R230" s="599"/>
      <c r="S230" s="599"/>
      <c r="T230" s="600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87">
        <v>4680115884182</v>
      </c>
      <c r="E231" s="588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9"/>
      <c r="R231" s="599"/>
      <c r="S231" s="599"/>
      <c r="T231" s="600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87">
        <v>4680115884205</v>
      </c>
      <c r="E232" s="588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9"/>
      <c r="R232" s="599"/>
      <c r="S232" s="599"/>
      <c r="T232" s="600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4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5"/>
      <c r="P233" s="620" t="s">
        <v>71</v>
      </c>
      <c r="Q233" s="613"/>
      <c r="R233" s="613"/>
      <c r="S233" s="613"/>
      <c r="T233" s="613"/>
      <c r="U233" s="613"/>
      <c r="V233" s="614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605"/>
      <c r="P234" s="620" t="s">
        <v>71</v>
      </c>
      <c r="Q234" s="613"/>
      <c r="R234" s="613"/>
      <c r="S234" s="613"/>
      <c r="T234" s="613"/>
      <c r="U234" s="613"/>
      <c r="V234" s="614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7" t="s">
        <v>134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4301020340</v>
      </c>
      <c r="D236" s="587">
        <v>4680115885721</v>
      </c>
      <c r="E236" s="588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88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9"/>
      <c r="R236" s="599"/>
      <c r="S236" s="599"/>
      <c r="T236" s="600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4301020377</v>
      </c>
      <c r="D237" s="587">
        <v>4680115885981</v>
      </c>
      <c r="E237" s="588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9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9"/>
      <c r="R237" s="599"/>
      <c r="S237" s="599"/>
      <c r="T237" s="600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4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5"/>
      <c r="P238" s="620" t="s">
        <v>71</v>
      </c>
      <c r="Q238" s="613"/>
      <c r="R238" s="613"/>
      <c r="S238" s="613"/>
      <c r="T238" s="613"/>
      <c r="U238" s="613"/>
      <c r="V238" s="614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605"/>
      <c r="P239" s="620" t="s">
        <v>71</v>
      </c>
      <c r="Q239" s="613"/>
      <c r="R239" s="613"/>
      <c r="S239" s="613"/>
      <c r="T239" s="613"/>
      <c r="U239" s="613"/>
      <c r="V239" s="614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7" t="s">
        <v>383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87">
        <v>4680115886803</v>
      </c>
      <c r="E241" s="588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693" t="s">
        <v>386</v>
      </c>
      <c r="Q241" s="599"/>
      <c r="R241" s="599"/>
      <c r="S241" s="599"/>
      <c r="T241" s="600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87">
        <v>4680115886803</v>
      </c>
      <c r="E242" s="588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87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9"/>
      <c r="R242" s="599"/>
      <c r="S242" s="599"/>
      <c r="T242" s="600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4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605"/>
      <c r="P243" s="620" t="s">
        <v>71</v>
      </c>
      <c r="Q243" s="613"/>
      <c r="R243" s="613"/>
      <c r="S243" s="613"/>
      <c r="T243" s="613"/>
      <c r="U243" s="613"/>
      <c r="V243" s="614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605"/>
      <c r="P244" s="620" t="s">
        <v>71</v>
      </c>
      <c r="Q244" s="613"/>
      <c r="R244" s="613"/>
      <c r="S244" s="613"/>
      <c r="T244" s="613"/>
      <c r="U244" s="613"/>
      <c r="V244" s="614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7" t="s">
        <v>389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87">
        <v>4680115886704</v>
      </c>
      <c r="E246" s="588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8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9"/>
      <c r="R246" s="599"/>
      <c r="S246" s="599"/>
      <c r="T246" s="600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87">
        <v>4680115886681</v>
      </c>
      <c r="E247" s="588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691" t="s">
        <v>395</v>
      </c>
      <c r="Q247" s="599"/>
      <c r="R247" s="599"/>
      <c r="S247" s="599"/>
      <c r="T247" s="600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87">
        <v>4680115886681</v>
      </c>
      <c r="E248" s="588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5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9"/>
      <c r="R248" s="599"/>
      <c r="S248" s="599"/>
      <c r="T248" s="600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87">
        <v>4680115886735</v>
      </c>
      <c r="E249" s="588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92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9"/>
      <c r="R249" s="599"/>
      <c r="S249" s="599"/>
      <c r="T249" s="600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87">
        <v>4680115886728</v>
      </c>
      <c r="E250" s="588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84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9"/>
      <c r="R250" s="599"/>
      <c r="S250" s="599"/>
      <c r="T250" s="600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87">
        <v>4680115886711</v>
      </c>
      <c r="E251" s="588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73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9"/>
      <c r="R251" s="599"/>
      <c r="S251" s="599"/>
      <c r="T251" s="600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4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605"/>
      <c r="P252" s="620" t="s">
        <v>71</v>
      </c>
      <c r="Q252" s="613"/>
      <c r="R252" s="613"/>
      <c r="S252" s="613"/>
      <c r="T252" s="613"/>
      <c r="U252" s="613"/>
      <c r="V252" s="614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605"/>
      <c r="P253" s="620" t="s">
        <v>71</v>
      </c>
      <c r="Q253" s="613"/>
      <c r="R253" s="613"/>
      <c r="S253" s="613"/>
      <c r="T253" s="613"/>
      <c r="U253" s="613"/>
      <c r="V253" s="614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22" t="s">
        <v>403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8"/>
      <c r="AB254" s="578"/>
      <c r="AC254" s="578"/>
    </row>
    <row r="255" spans="1:68" ht="14.25" customHeight="1" x14ac:dyDescent="0.25">
      <c r="A255" s="597" t="s">
        <v>102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87">
        <v>4680115885837</v>
      </c>
      <c r="E256" s="588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7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9"/>
      <c r="R256" s="599"/>
      <c r="S256" s="599"/>
      <c r="T256" s="600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87">
        <v>4680115885806</v>
      </c>
      <c r="E257" s="588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9"/>
      <c r="R257" s="599"/>
      <c r="S257" s="599"/>
      <c r="T257" s="600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87">
        <v>4680115885851</v>
      </c>
      <c r="E258" s="588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8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9"/>
      <c r="R258" s="599"/>
      <c r="S258" s="599"/>
      <c r="T258" s="600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87">
        <v>4680115885844</v>
      </c>
      <c r="E259" s="588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9"/>
      <c r="R259" s="599"/>
      <c r="S259" s="599"/>
      <c r="T259" s="600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87">
        <v>4680115885820</v>
      </c>
      <c r="E260" s="588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9"/>
      <c r="R260" s="599"/>
      <c r="S260" s="599"/>
      <c r="T260" s="600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4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605"/>
      <c r="P261" s="620" t="s">
        <v>71</v>
      </c>
      <c r="Q261" s="613"/>
      <c r="R261" s="613"/>
      <c r="S261" s="613"/>
      <c r="T261" s="613"/>
      <c r="U261" s="613"/>
      <c r="V261" s="614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605"/>
      <c r="P262" s="620" t="s">
        <v>71</v>
      </c>
      <c r="Q262" s="613"/>
      <c r="R262" s="613"/>
      <c r="S262" s="613"/>
      <c r="T262" s="613"/>
      <c r="U262" s="613"/>
      <c r="V262" s="614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22" t="s">
        <v>419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8"/>
      <c r="AB263" s="578"/>
      <c r="AC263" s="578"/>
    </row>
    <row r="264" spans="1:68" ht="14.25" customHeight="1" x14ac:dyDescent="0.25">
      <c r="A264" s="597" t="s">
        <v>102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87">
        <v>4607091383423</v>
      </c>
      <c r="E265" s="588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8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9"/>
      <c r="R265" s="599"/>
      <c r="S265" s="599"/>
      <c r="T265" s="600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87">
        <v>4680115885691</v>
      </c>
      <c r="E266" s="588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89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9"/>
      <c r="R266" s="599"/>
      <c r="S266" s="599"/>
      <c r="T266" s="600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87">
        <v>4680115885660</v>
      </c>
      <c r="E267" s="588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9"/>
      <c r="R267" s="599"/>
      <c r="S267" s="599"/>
      <c r="T267" s="600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87">
        <v>4680115886773</v>
      </c>
      <c r="E268" s="588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879" t="s">
        <v>430</v>
      </c>
      <c r="Q268" s="599"/>
      <c r="R268" s="599"/>
      <c r="S268" s="599"/>
      <c r="T268" s="600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4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605"/>
      <c r="P269" s="620" t="s">
        <v>71</v>
      </c>
      <c r="Q269" s="613"/>
      <c r="R269" s="613"/>
      <c r="S269" s="613"/>
      <c r="T269" s="613"/>
      <c r="U269" s="613"/>
      <c r="V269" s="614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605"/>
      <c r="P270" s="620" t="s">
        <v>71</v>
      </c>
      <c r="Q270" s="613"/>
      <c r="R270" s="613"/>
      <c r="S270" s="613"/>
      <c r="T270" s="613"/>
      <c r="U270" s="613"/>
      <c r="V270" s="614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22" t="s">
        <v>432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8"/>
      <c r="AB271" s="578"/>
      <c r="AC271" s="578"/>
    </row>
    <row r="272" spans="1:68" ht="14.25" customHeight="1" x14ac:dyDescent="0.25">
      <c r="A272" s="597" t="s">
        <v>73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87">
        <v>4680115886186</v>
      </c>
      <c r="E273" s="588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8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9"/>
      <c r="R273" s="599"/>
      <c r="S273" s="599"/>
      <c r="T273" s="600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7">
        <v>4680115881228</v>
      </c>
      <c r="E274" s="588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7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9"/>
      <c r="R274" s="599"/>
      <c r="S274" s="599"/>
      <c r="T274" s="600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7">
        <v>4680115881211</v>
      </c>
      <c r="E275" s="588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91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9"/>
      <c r="R275" s="599"/>
      <c r="S275" s="599"/>
      <c r="T275" s="600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4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605"/>
      <c r="P276" s="620" t="s">
        <v>71</v>
      </c>
      <c r="Q276" s="613"/>
      <c r="R276" s="613"/>
      <c r="S276" s="613"/>
      <c r="T276" s="613"/>
      <c r="U276" s="613"/>
      <c r="V276" s="614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605"/>
      <c r="P277" s="620" t="s">
        <v>71</v>
      </c>
      <c r="Q277" s="613"/>
      <c r="R277" s="613"/>
      <c r="S277" s="613"/>
      <c r="T277" s="613"/>
      <c r="U277" s="613"/>
      <c r="V277" s="614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22" t="s">
        <v>442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8"/>
      <c r="AB278" s="578"/>
      <c r="AC278" s="578"/>
    </row>
    <row r="279" spans="1:68" ht="14.25" customHeight="1" x14ac:dyDescent="0.25">
      <c r="A279" s="597" t="s">
        <v>63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87">
        <v>4680115880344</v>
      </c>
      <c r="E280" s="588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82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9"/>
      <c r="R280" s="599"/>
      <c r="S280" s="599"/>
      <c r="T280" s="600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4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605"/>
      <c r="P281" s="620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605"/>
      <c r="P282" s="620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7" t="s">
        <v>73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87">
        <v>4680115884618</v>
      </c>
      <c r="E284" s="588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9"/>
      <c r="R284" s="599"/>
      <c r="S284" s="599"/>
      <c r="T284" s="600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4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605"/>
      <c r="P285" s="620" t="s">
        <v>71</v>
      </c>
      <c r="Q285" s="613"/>
      <c r="R285" s="613"/>
      <c r="S285" s="613"/>
      <c r="T285" s="613"/>
      <c r="U285" s="613"/>
      <c r="V285" s="614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605"/>
      <c r="P286" s="620" t="s">
        <v>71</v>
      </c>
      <c r="Q286" s="613"/>
      <c r="R286" s="613"/>
      <c r="S286" s="613"/>
      <c r="T286" s="613"/>
      <c r="U286" s="613"/>
      <c r="V286" s="614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22" t="s">
        <v>449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8"/>
      <c r="AB287" s="578"/>
      <c r="AC287" s="578"/>
    </row>
    <row r="288" spans="1:68" ht="14.25" customHeight="1" x14ac:dyDescent="0.25">
      <c r="A288" s="597" t="s">
        <v>102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87">
        <v>4680115883703</v>
      </c>
      <c r="E289" s="588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9"/>
      <c r="R289" s="599"/>
      <c r="S289" s="599"/>
      <c r="T289" s="600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4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605"/>
      <c r="P290" s="620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605"/>
      <c r="P291" s="620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22" t="s">
        <v>454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8"/>
      <c r="AB292" s="578"/>
      <c r="AC292" s="578"/>
    </row>
    <row r="293" spans="1:68" ht="14.25" customHeight="1" x14ac:dyDescent="0.25">
      <c r="A293" s="597" t="s">
        <v>102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87">
        <v>4680115885615</v>
      </c>
      <c r="E294" s="588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62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9"/>
      <c r="R294" s="599"/>
      <c r="S294" s="599"/>
      <c r="T294" s="600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87">
        <v>4680115885554</v>
      </c>
      <c r="E295" s="588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6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9"/>
      <c r="R295" s="599"/>
      <c r="S295" s="599"/>
      <c r="T295" s="600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87">
        <v>4680115885554</v>
      </c>
      <c r="E296" s="588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9"/>
      <c r="R296" s="599"/>
      <c r="S296" s="599"/>
      <c r="T296" s="600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87">
        <v>4680115885646</v>
      </c>
      <c r="E297" s="588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6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9"/>
      <c r="R297" s="599"/>
      <c r="S297" s="599"/>
      <c r="T297" s="600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87">
        <v>4680115885622</v>
      </c>
      <c r="E298" s="588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9"/>
      <c r="R298" s="599"/>
      <c r="S298" s="599"/>
      <c r="T298" s="600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87">
        <v>4680115885608</v>
      </c>
      <c r="E299" s="588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7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9"/>
      <c r="R299" s="599"/>
      <c r="S299" s="599"/>
      <c r="T299" s="600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4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605"/>
      <c r="P300" s="620" t="s">
        <v>71</v>
      </c>
      <c r="Q300" s="613"/>
      <c r="R300" s="613"/>
      <c r="S300" s="613"/>
      <c r="T300" s="613"/>
      <c r="U300" s="613"/>
      <c r="V300" s="614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605"/>
      <c r="P301" s="620" t="s">
        <v>71</v>
      </c>
      <c r="Q301" s="613"/>
      <c r="R301" s="613"/>
      <c r="S301" s="613"/>
      <c r="T301" s="613"/>
      <c r="U301" s="613"/>
      <c r="V301" s="614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7" t="s">
        <v>63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87">
        <v>4607091387193</v>
      </c>
      <c r="E303" s="588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8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9"/>
      <c r="R303" s="599"/>
      <c r="S303" s="599"/>
      <c r="T303" s="600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87">
        <v>4607091387230</v>
      </c>
      <c r="E304" s="588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9"/>
      <c r="R304" s="599"/>
      <c r="S304" s="599"/>
      <c r="T304" s="600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87">
        <v>4607091387292</v>
      </c>
      <c r="E305" s="588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9"/>
      <c r="R305" s="599"/>
      <c r="S305" s="599"/>
      <c r="T305" s="600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87">
        <v>4607091387285</v>
      </c>
      <c r="E306" s="588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9"/>
      <c r="R306" s="599"/>
      <c r="S306" s="599"/>
      <c r="T306" s="600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87">
        <v>4607091389845</v>
      </c>
      <c r="E307" s="588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9"/>
      <c r="R307" s="599"/>
      <c r="S307" s="599"/>
      <c r="T307" s="600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87">
        <v>4680115882881</v>
      </c>
      <c r="E308" s="588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9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9"/>
      <c r="R308" s="599"/>
      <c r="S308" s="599"/>
      <c r="T308" s="600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87">
        <v>4607091383836</v>
      </c>
      <c r="E309" s="588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80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9"/>
      <c r="R309" s="599"/>
      <c r="S309" s="599"/>
      <c r="T309" s="600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4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605"/>
      <c r="P310" s="620" t="s">
        <v>71</v>
      </c>
      <c r="Q310" s="613"/>
      <c r="R310" s="613"/>
      <c r="S310" s="613"/>
      <c r="T310" s="613"/>
      <c r="U310" s="613"/>
      <c r="V310" s="614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605"/>
      <c r="P311" s="620" t="s">
        <v>71</v>
      </c>
      <c r="Q311" s="613"/>
      <c r="R311" s="613"/>
      <c r="S311" s="613"/>
      <c r="T311" s="613"/>
      <c r="U311" s="613"/>
      <c r="V311" s="614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7" t="s">
        <v>73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87">
        <v>4607091387766</v>
      </c>
      <c r="E313" s="588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9"/>
      <c r="R313" s="599"/>
      <c r="S313" s="599"/>
      <c r="T313" s="600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87">
        <v>4607091387957</v>
      </c>
      <c r="E314" s="588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9"/>
      <c r="R314" s="599"/>
      <c r="S314" s="599"/>
      <c r="T314" s="600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87">
        <v>4607091387964</v>
      </c>
      <c r="E315" s="588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9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9"/>
      <c r="R315" s="599"/>
      <c r="S315" s="599"/>
      <c r="T315" s="600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87">
        <v>4680115884588</v>
      </c>
      <c r="E316" s="588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9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9"/>
      <c r="R316" s="599"/>
      <c r="S316" s="599"/>
      <c r="T316" s="600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87">
        <v>4607091387513</v>
      </c>
      <c r="E317" s="588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6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9"/>
      <c r="R317" s="599"/>
      <c r="S317" s="599"/>
      <c r="T317" s="600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4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605"/>
      <c r="P318" s="620" t="s">
        <v>71</v>
      </c>
      <c r="Q318" s="613"/>
      <c r="R318" s="613"/>
      <c r="S318" s="613"/>
      <c r="T318" s="613"/>
      <c r="U318" s="613"/>
      <c r="V318" s="614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605"/>
      <c r="P319" s="620" t="s">
        <v>71</v>
      </c>
      <c r="Q319" s="613"/>
      <c r="R319" s="613"/>
      <c r="S319" s="613"/>
      <c r="T319" s="613"/>
      <c r="U319" s="613"/>
      <c r="V319" s="614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7" t="s">
        <v>169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87">
        <v>4607091380880</v>
      </c>
      <c r="E321" s="588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9"/>
      <c r="R321" s="599"/>
      <c r="S321" s="599"/>
      <c r="T321" s="600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7">
        <v>4607091384482</v>
      </c>
      <c r="E322" s="588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8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9"/>
      <c r="R322" s="599"/>
      <c r="S322" s="599"/>
      <c r="T322" s="600"/>
      <c r="U322" s="34"/>
      <c r="V322" s="34"/>
      <c r="W322" s="35" t="s">
        <v>69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87">
        <v>4607091380897</v>
      </c>
      <c r="E323" s="588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6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9"/>
      <c r="R323" s="599"/>
      <c r="S323" s="599"/>
      <c r="T323" s="600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4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605"/>
      <c r="P324" s="620" t="s">
        <v>71</v>
      </c>
      <c r="Q324" s="613"/>
      <c r="R324" s="613"/>
      <c r="S324" s="613"/>
      <c r="T324" s="613"/>
      <c r="U324" s="613"/>
      <c r="V324" s="614"/>
      <c r="W324" s="37" t="s">
        <v>72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605"/>
      <c r="P325" s="620" t="s">
        <v>71</v>
      </c>
      <c r="Q325" s="613"/>
      <c r="R325" s="613"/>
      <c r="S325" s="613"/>
      <c r="T325" s="613"/>
      <c r="U325" s="613"/>
      <c r="V325" s="614"/>
      <c r="W325" s="37" t="s">
        <v>69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customHeight="1" x14ac:dyDescent="0.25">
      <c r="A326" s="597" t="s">
        <v>94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4301030235</v>
      </c>
      <c r="D327" s="587">
        <v>4607091388381</v>
      </c>
      <c r="E327" s="588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745" t="s">
        <v>517</v>
      </c>
      <c r="Q327" s="599"/>
      <c r="R327" s="599"/>
      <c r="S327" s="599"/>
      <c r="T327" s="600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87">
        <v>4680115886476</v>
      </c>
      <c r="E328" s="588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921" t="s">
        <v>521</v>
      </c>
      <c r="Q328" s="599"/>
      <c r="R328" s="599"/>
      <c r="S328" s="599"/>
      <c r="T328" s="600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87">
        <v>4607091388374</v>
      </c>
      <c r="E329" s="588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892" t="s">
        <v>525</v>
      </c>
      <c r="Q329" s="599"/>
      <c r="R329" s="599"/>
      <c r="S329" s="599"/>
      <c r="T329" s="600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87">
        <v>4607091383102</v>
      </c>
      <c r="E330" s="588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9"/>
      <c r="R330" s="599"/>
      <c r="S330" s="599"/>
      <c r="T330" s="600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87">
        <v>4607091388404</v>
      </c>
      <c r="E331" s="588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9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9"/>
      <c r="R331" s="599"/>
      <c r="S331" s="599"/>
      <c r="T331" s="600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4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605"/>
      <c r="P332" s="620" t="s">
        <v>71</v>
      </c>
      <c r="Q332" s="613"/>
      <c r="R332" s="613"/>
      <c r="S332" s="613"/>
      <c r="T332" s="613"/>
      <c r="U332" s="613"/>
      <c r="V332" s="614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605"/>
      <c r="P333" s="620" t="s">
        <v>71</v>
      </c>
      <c r="Q333" s="613"/>
      <c r="R333" s="613"/>
      <c r="S333" s="613"/>
      <c r="T333" s="613"/>
      <c r="U333" s="613"/>
      <c r="V333" s="614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7" t="s">
        <v>531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87">
        <v>4680115881808</v>
      </c>
      <c r="E335" s="588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9"/>
      <c r="R335" s="599"/>
      <c r="S335" s="599"/>
      <c r="T335" s="600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87">
        <v>4680115881822</v>
      </c>
      <c r="E336" s="588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9"/>
      <c r="R336" s="599"/>
      <c r="S336" s="599"/>
      <c r="T336" s="600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87">
        <v>4680115880016</v>
      </c>
      <c r="E337" s="588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8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9"/>
      <c r="R337" s="599"/>
      <c r="S337" s="599"/>
      <c r="T337" s="600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4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605"/>
      <c r="P338" s="620" t="s">
        <v>71</v>
      </c>
      <c r="Q338" s="613"/>
      <c r="R338" s="613"/>
      <c r="S338" s="613"/>
      <c r="T338" s="613"/>
      <c r="U338" s="613"/>
      <c r="V338" s="614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605"/>
      <c r="P339" s="620" t="s">
        <v>71</v>
      </c>
      <c r="Q339" s="613"/>
      <c r="R339" s="613"/>
      <c r="S339" s="613"/>
      <c r="T339" s="613"/>
      <c r="U339" s="613"/>
      <c r="V339" s="614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22" t="s">
        <v>540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8"/>
      <c r="AB340" s="578"/>
      <c r="AC340" s="578"/>
    </row>
    <row r="341" spans="1:68" ht="14.25" customHeight="1" x14ac:dyDescent="0.25">
      <c r="A341" s="597" t="s">
        <v>73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87">
        <v>4607091387919</v>
      </c>
      <c r="E342" s="588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6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9"/>
      <c r="R342" s="599"/>
      <c r="S342" s="599"/>
      <c r="T342" s="600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87">
        <v>4680115883604</v>
      </c>
      <c r="E343" s="588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71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9"/>
      <c r="R343" s="599"/>
      <c r="S343" s="599"/>
      <c r="T343" s="600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87">
        <v>4680115883567</v>
      </c>
      <c r="E344" s="588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9"/>
      <c r="R344" s="599"/>
      <c r="S344" s="599"/>
      <c r="T344" s="600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4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605"/>
      <c r="P345" s="620" t="s">
        <v>71</v>
      </c>
      <c r="Q345" s="613"/>
      <c r="R345" s="613"/>
      <c r="S345" s="613"/>
      <c r="T345" s="613"/>
      <c r="U345" s="613"/>
      <c r="V345" s="614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605"/>
      <c r="P346" s="620" t="s">
        <v>71</v>
      </c>
      <c r="Q346" s="613"/>
      <c r="R346" s="613"/>
      <c r="S346" s="613"/>
      <c r="T346" s="613"/>
      <c r="U346" s="613"/>
      <c r="V346" s="614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591" t="s">
        <v>550</v>
      </c>
      <c r="B347" s="592"/>
      <c r="C347" s="592"/>
      <c r="D347" s="592"/>
      <c r="E347" s="592"/>
      <c r="F347" s="592"/>
      <c r="G347" s="592"/>
      <c r="H347" s="592"/>
      <c r="I347" s="592"/>
      <c r="J347" s="592"/>
      <c r="K347" s="592"/>
      <c r="L347" s="592"/>
      <c r="M347" s="592"/>
      <c r="N347" s="592"/>
      <c r="O347" s="592"/>
      <c r="P347" s="592"/>
      <c r="Q347" s="592"/>
      <c r="R347" s="592"/>
      <c r="S347" s="592"/>
      <c r="T347" s="592"/>
      <c r="U347" s="592"/>
      <c r="V347" s="592"/>
      <c r="W347" s="592"/>
      <c r="X347" s="592"/>
      <c r="Y347" s="592"/>
      <c r="Z347" s="592"/>
      <c r="AA347" s="48"/>
      <c r="AB347" s="48"/>
      <c r="AC347" s="48"/>
    </row>
    <row r="348" spans="1:68" ht="16.5" customHeight="1" x14ac:dyDescent="0.25">
      <c r="A348" s="622" t="s">
        <v>551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8"/>
      <c r="AB348" s="578"/>
      <c r="AC348" s="578"/>
    </row>
    <row r="349" spans="1:68" ht="14.25" customHeight="1" x14ac:dyDescent="0.25">
      <c r="A349" s="597" t="s">
        <v>102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7">
        <v>4680115884847</v>
      </c>
      <c r="E350" s="588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9"/>
      <c r="R350" s="599"/>
      <c r="S350" s="599"/>
      <c r="T350" s="600"/>
      <c r="U350" s="34"/>
      <c r="V350" s="34"/>
      <c r="W350" s="35" t="s">
        <v>69</v>
      </c>
      <c r="X350" s="583">
        <v>3000</v>
      </c>
      <c r="Y350" s="584">
        <f t="shared" ref="Y350:Y356" si="58">IFERROR(IF(X350="",0,CEILING((X350/$H350),1)*$H350),"")</f>
        <v>3000</v>
      </c>
      <c r="Z350" s="36">
        <f>IFERROR(IF(Y350=0,"",ROUNDUP(Y350/H350,0)*0.02175),"")</f>
        <v>4.3499999999999996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3096</v>
      </c>
      <c r="BN350" s="64">
        <f t="shared" ref="BN350:BN356" si="60">IFERROR(Y350*I350/H350,"0")</f>
        <v>3096</v>
      </c>
      <c r="BO350" s="64">
        <f t="shared" ref="BO350:BO356" si="61">IFERROR(1/J350*(X350/H350),"0")</f>
        <v>4.1666666666666661</v>
      </c>
      <c r="BP350" s="64">
        <f t="shared" ref="BP350:BP356" si="62">IFERROR(1/J350*(Y350/H350),"0")</f>
        <v>4.1666666666666661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87">
        <v>4680115884854</v>
      </c>
      <c r="E351" s="588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8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9"/>
      <c r="R351" s="599"/>
      <c r="S351" s="599"/>
      <c r="T351" s="600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87">
        <v>4607091383997</v>
      </c>
      <c r="E352" s="588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9"/>
      <c r="R352" s="599"/>
      <c r="S352" s="599"/>
      <c r="T352" s="600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87">
        <v>4680115884830</v>
      </c>
      <c r="E353" s="588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8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9"/>
      <c r="R353" s="599"/>
      <c r="S353" s="599"/>
      <c r="T353" s="600"/>
      <c r="U353" s="34"/>
      <c r="V353" s="34"/>
      <c r="W353" s="35" t="s">
        <v>69</v>
      </c>
      <c r="X353" s="583">
        <v>2500</v>
      </c>
      <c r="Y353" s="584">
        <f t="shared" si="58"/>
        <v>2505</v>
      </c>
      <c r="Z353" s="36">
        <f>IFERROR(IF(Y353=0,"",ROUNDUP(Y353/H353,0)*0.02175),"")</f>
        <v>3.6322499999999995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2580</v>
      </c>
      <c r="BN353" s="64">
        <f t="shared" si="60"/>
        <v>2585.1600000000003</v>
      </c>
      <c r="BO353" s="64">
        <f t="shared" si="61"/>
        <v>3.4722222222222219</v>
      </c>
      <c r="BP353" s="64">
        <f t="shared" si="62"/>
        <v>3.4791666666666665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87">
        <v>4680115882638</v>
      </c>
      <c r="E354" s="588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67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9"/>
      <c r="R354" s="599"/>
      <c r="S354" s="599"/>
      <c r="T354" s="600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87">
        <v>4680115884922</v>
      </c>
      <c r="E355" s="588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9"/>
      <c r="R355" s="599"/>
      <c r="S355" s="599"/>
      <c r="T355" s="600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87">
        <v>4680115884861</v>
      </c>
      <c r="E356" s="588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9"/>
      <c r="R356" s="599"/>
      <c r="S356" s="599"/>
      <c r="T356" s="600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4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605"/>
      <c r="P357" s="620" t="s">
        <v>71</v>
      </c>
      <c r="Q357" s="613"/>
      <c r="R357" s="613"/>
      <c r="S357" s="613"/>
      <c r="T357" s="613"/>
      <c r="U357" s="613"/>
      <c r="V357" s="614"/>
      <c r="W357" s="37" t="s">
        <v>72</v>
      </c>
      <c r="X357" s="585">
        <f>IFERROR(X350/H350,"0")+IFERROR(X351/H351,"0")+IFERROR(X352/H352,"0")+IFERROR(X353/H353,"0")+IFERROR(X354/H354,"0")+IFERROR(X355/H355,"0")+IFERROR(X356/H356,"0")</f>
        <v>366.66666666666663</v>
      </c>
      <c r="Y357" s="585">
        <f>IFERROR(Y350/H350,"0")+IFERROR(Y351/H351,"0")+IFERROR(Y352/H352,"0")+IFERROR(Y353/H353,"0")+IFERROR(Y354/H354,"0")+IFERROR(Y355/H355,"0")+IFERROR(Y356/H356,"0")</f>
        <v>367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7.9822499999999987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605"/>
      <c r="P358" s="620" t="s">
        <v>71</v>
      </c>
      <c r="Q358" s="613"/>
      <c r="R358" s="613"/>
      <c r="S358" s="613"/>
      <c r="T358" s="613"/>
      <c r="U358" s="613"/>
      <c r="V358" s="614"/>
      <c r="W358" s="37" t="s">
        <v>69</v>
      </c>
      <c r="X358" s="585">
        <f>IFERROR(SUM(X350:X356),"0")</f>
        <v>5500</v>
      </c>
      <c r="Y358" s="585">
        <f>IFERROR(SUM(Y350:Y356),"0")</f>
        <v>5505</v>
      </c>
      <c r="Z358" s="37"/>
      <c r="AA358" s="586"/>
      <c r="AB358" s="586"/>
      <c r="AC358" s="586"/>
    </row>
    <row r="359" spans="1:68" ht="14.25" customHeight="1" x14ac:dyDescent="0.25">
      <c r="A359" s="597" t="s">
        <v>134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7">
        <v>4607091383980</v>
      </c>
      <c r="E360" s="588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9"/>
      <c r="R360" s="599"/>
      <c r="S360" s="599"/>
      <c r="T360" s="600"/>
      <c r="U360" s="34"/>
      <c r="V360" s="34"/>
      <c r="W360" s="35" t="s">
        <v>69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87">
        <v>4607091384178</v>
      </c>
      <c r="E361" s="588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9"/>
      <c r="R361" s="599"/>
      <c r="S361" s="599"/>
      <c r="T361" s="600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4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605"/>
      <c r="P362" s="620" t="s">
        <v>71</v>
      </c>
      <c r="Q362" s="613"/>
      <c r="R362" s="613"/>
      <c r="S362" s="613"/>
      <c r="T362" s="613"/>
      <c r="U362" s="613"/>
      <c r="V362" s="614"/>
      <c r="W362" s="37" t="s">
        <v>72</v>
      </c>
      <c r="X362" s="585">
        <f>IFERROR(X360/H360,"0")+IFERROR(X361/H361,"0")</f>
        <v>0</v>
      </c>
      <c r="Y362" s="585">
        <f>IFERROR(Y360/H360,"0")+IFERROR(Y361/H361,"0")</f>
        <v>0</v>
      </c>
      <c r="Z362" s="585">
        <f>IFERROR(IF(Z360="",0,Z360),"0")+IFERROR(IF(Z361="",0,Z361),"0")</f>
        <v>0</v>
      </c>
      <c r="AA362" s="586"/>
      <c r="AB362" s="586"/>
      <c r="AC362" s="586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605"/>
      <c r="P363" s="620" t="s">
        <v>71</v>
      </c>
      <c r="Q363" s="613"/>
      <c r="R363" s="613"/>
      <c r="S363" s="613"/>
      <c r="T363" s="613"/>
      <c r="U363" s="613"/>
      <c r="V363" s="614"/>
      <c r="W363" s="37" t="s">
        <v>69</v>
      </c>
      <c r="X363" s="585">
        <f>IFERROR(SUM(X360:X361),"0")</f>
        <v>0</v>
      </c>
      <c r="Y363" s="585">
        <f>IFERROR(SUM(Y360:Y361),"0")</f>
        <v>0</v>
      </c>
      <c r="Z363" s="37"/>
      <c r="AA363" s="586"/>
      <c r="AB363" s="586"/>
      <c r="AC363" s="586"/>
    </row>
    <row r="364" spans="1:68" ht="14.25" customHeight="1" x14ac:dyDescent="0.25">
      <c r="A364" s="597" t="s">
        <v>73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87">
        <v>4607091383928</v>
      </c>
      <c r="E365" s="588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9"/>
      <c r="R365" s="599"/>
      <c r="S365" s="599"/>
      <c r="T365" s="600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87">
        <v>4607091384260</v>
      </c>
      <c r="E366" s="588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9"/>
      <c r="R366" s="599"/>
      <c r="S366" s="599"/>
      <c r="T366" s="600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4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605"/>
      <c r="P367" s="620" t="s">
        <v>71</v>
      </c>
      <c r="Q367" s="613"/>
      <c r="R367" s="613"/>
      <c r="S367" s="613"/>
      <c r="T367" s="613"/>
      <c r="U367" s="613"/>
      <c r="V367" s="614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605"/>
      <c r="P368" s="620" t="s">
        <v>71</v>
      </c>
      <c r="Q368" s="613"/>
      <c r="R368" s="613"/>
      <c r="S368" s="613"/>
      <c r="T368" s="613"/>
      <c r="U368" s="613"/>
      <c r="V368" s="614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7" t="s">
        <v>169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87">
        <v>4607091384673</v>
      </c>
      <c r="E370" s="588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63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9"/>
      <c r="R370" s="599"/>
      <c r="S370" s="599"/>
      <c r="T370" s="600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4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605"/>
      <c r="P371" s="620" t="s">
        <v>71</v>
      </c>
      <c r="Q371" s="613"/>
      <c r="R371" s="613"/>
      <c r="S371" s="613"/>
      <c r="T371" s="613"/>
      <c r="U371" s="613"/>
      <c r="V371" s="614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605"/>
      <c r="P372" s="620" t="s">
        <v>71</v>
      </c>
      <c r="Q372" s="613"/>
      <c r="R372" s="613"/>
      <c r="S372" s="613"/>
      <c r="T372" s="613"/>
      <c r="U372" s="613"/>
      <c r="V372" s="614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22" t="s">
        <v>585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8"/>
      <c r="AB373" s="578"/>
      <c r="AC373" s="578"/>
    </row>
    <row r="374" spans="1:68" ht="14.25" customHeight="1" x14ac:dyDescent="0.25">
      <c r="A374" s="597" t="s">
        <v>102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87">
        <v>4680115881907</v>
      </c>
      <c r="E375" s="588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9"/>
      <c r="R375" s="599"/>
      <c r="S375" s="599"/>
      <c r="T375" s="600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87">
        <v>4680115884892</v>
      </c>
      <c r="E376" s="588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2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9"/>
      <c r="R376" s="599"/>
      <c r="S376" s="599"/>
      <c r="T376" s="600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87">
        <v>4680115884885</v>
      </c>
      <c r="E377" s="588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4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9"/>
      <c r="R377" s="599"/>
      <c r="S377" s="599"/>
      <c r="T377" s="600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87">
        <v>4680115884908</v>
      </c>
      <c r="E378" s="588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8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9"/>
      <c r="R378" s="599"/>
      <c r="S378" s="599"/>
      <c r="T378" s="600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4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605"/>
      <c r="P379" s="620" t="s">
        <v>71</v>
      </c>
      <c r="Q379" s="613"/>
      <c r="R379" s="613"/>
      <c r="S379" s="613"/>
      <c r="T379" s="613"/>
      <c r="U379" s="613"/>
      <c r="V379" s="614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605"/>
      <c r="P380" s="620" t="s">
        <v>71</v>
      </c>
      <c r="Q380" s="613"/>
      <c r="R380" s="613"/>
      <c r="S380" s="613"/>
      <c r="T380" s="613"/>
      <c r="U380" s="613"/>
      <c r="V380" s="614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7" t="s">
        <v>63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87">
        <v>4607091384802</v>
      </c>
      <c r="E382" s="588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9"/>
      <c r="R382" s="599"/>
      <c r="S382" s="599"/>
      <c r="T382" s="600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4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605"/>
      <c r="P383" s="620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605"/>
      <c r="P384" s="620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7" t="s">
        <v>73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7">
        <v>4607091384246</v>
      </c>
      <c r="E386" s="588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91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9"/>
      <c r="R386" s="599"/>
      <c r="S386" s="599"/>
      <c r="T386" s="600"/>
      <c r="U386" s="34"/>
      <c r="V386" s="34"/>
      <c r="W386" s="35" t="s">
        <v>69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87">
        <v>4607091384253</v>
      </c>
      <c r="E387" s="588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9"/>
      <c r="R387" s="599"/>
      <c r="S387" s="599"/>
      <c r="T387" s="600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4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605"/>
      <c r="P388" s="620" t="s">
        <v>71</v>
      </c>
      <c r="Q388" s="613"/>
      <c r="R388" s="613"/>
      <c r="S388" s="613"/>
      <c r="T388" s="613"/>
      <c r="U388" s="613"/>
      <c r="V388" s="614"/>
      <c r="W388" s="37" t="s">
        <v>72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605"/>
      <c r="P389" s="620" t="s">
        <v>71</v>
      </c>
      <c r="Q389" s="613"/>
      <c r="R389" s="613"/>
      <c r="S389" s="613"/>
      <c r="T389" s="613"/>
      <c r="U389" s="613"/>
      <c r="V389" s="614"/>
      <c r="W389" s="37" t="s">
        <v>69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7" t="s">
        <v>169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87">
        <v>4607091389357</v>
      </c>
      <c r="E391" s="588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91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9"/>
      <c r="R391" s="599"/>
      <c r="S391" s="599"/>
      <c r="T391" s="600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4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605"/>
      <c r="P392" s="620" t="s">
        <v>71</v>
      </c>
      <c r="Q392" s="613"/>
      <c r="R392" s="613"/>
      <c r="S392" s="613"/>
      <c r="T392" s="613"/>
      <c r="U392" s="613"/>
      <c r="V392" s="614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605"/>
      <c r="P393" s="620" t="s">
        <v>71</v>
      </c>
      <c r="Q393" s="613"/>
      <c r="R393" s="613"/>
      <c r="S393" s="613"/>
      <c r="T393" s="613"/>
      <c r="U393" s="613"/>
      <c r="V393" s="614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591" t="s">
        <v>607</v>
      </c>
      <c r="B394" s="592"/>
      <c r="C394" s="592"/>
      <c r="D394" s="592"/>
      <c r="E394" s="592"/>
      <c r="F394" s="592"/>
      <c r="G394" s="592"/>
      <c r="H394" s="592"/>
      <c r="I394" s="592"/>
      <c r="J394" s="592"/>
      <c r="K394" s="592"/>
      <c r="L394" s="592"/>
      <c r="M394" s="592"/>
      <c r="N394" s="592"/>
      <c r="O394" s="592"/>
      <c r="P394" s="592"/>
      <c r="Q394" s="592"/>
      <c r="R394" s="592"/>
      <c r="S394" s="592"/>
      <c r="T394" s="592"/>
      <c r="U394" s="592"/>
      <c r="V394" s="592"/>
      <c r="W394" s="592"/>
      <c r="X394" s="592"/>
      <c r="Y394" s="592"/>
      <c r="Z394" s="592"/>
      <c r="AA394" s="48"/>
      <c r="AB394" s="48"/>
      <c r="AC394" s="48"/>
    </row>
    <row r="395" spans="1:68" ht="16.5" customHeight="1" x14ac:dyDescent="0.25">
      <c r="A395" s="622" t="s">
        <v>608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8"/>
      <c r="AB395" s="578"/>
      <c r="AC395" s="578"/>
    </row>
    <row r="396" spans="1:68" ht="14.25" customHeight="1" x14ac:dyDescent="0.25">
      <c r="A396" s="597" t="s">
        <v>63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87">
        <v>4680115886100</v>
      </c>
      <c r="E397" s="588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9"/>
      <c r="R397" s="599"/>
      <c r="S397" s="599"/>
      <c r="T397" s="600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87">
        <v>4680115886117</v>
      </c>
      <c r="E398" s="588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0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9"/>
      <c r="R398" s="599"/>
      <c r="S398" s="599"/>
      <c r="T398" s="600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87">
        <v>4680115886117</v>
      </c>
      <c r="E399" s="588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9"/>
      <c r="R399" s="599"/>
      <c r="S399" s="599"/>
      <c r="T399" s="600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87">
        <v>4680115886124</v>
      </c>
      <c r="E400" s="588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9"/>
      <c r="R400" s="599"/>
      <c r="S400" s="599"/>
      <c r="T400" s="600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87">
        <v>4680115883147</v>
      </c>
      <c r="E401" s="588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9"/>
      <c r="R401" s="599"/>
      <c r="S401" s="599"/>
      <c r="T401" s="600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87">
        <v>4607091384338</v>
      </c>
      <c r="E402" s="588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9"/>
      <c r="R402" s="599"/>
      <c r="S402" s="599"/>
      <c r="T402" s="600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87">
        <v>4607091389524</v>
      </c>
      <c r="E403" s="588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9"/>
      <c r="R403" s="599"/>
      <c r="S403" s="599"/>
      <c r="T403" s="600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87">
        <v>4680115883161</v>
      </c>
      <c r="E404" s="588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2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9"/>
      <c r="R404" s="599"/>
      <c r="S404" s="599"/>
      <c r="T404" s="600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87">
        <v>4607091389531</v>
      </c>
      <c r="E405" s="588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9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9"/>
      <c r="R405" s="599"/>
      <c r="S405" s="599"/>
      <c r="T405" s="600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87">
        <v>4607091384345</v>
      </c>
      <c r="E406" s="588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8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9"/>
      <c r="R406" s="599"/>
      <c r="S406" s="599"/>
      <c r="T406" s="600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4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605"/>
      <c r="P407" s="620" t="s">
        <v>71</v>
      </c>
      <c r="Q407" s="613"/>
      <c r="R407" s="613"/>
      <c r="S407" s="613"/>
      <c r="T407" s="613"/>
      <c r="U407" s="613"/>
      <c r="V407" s="614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605"/>
      <c r="P408" s="620" t="s">
        <v>71</v>
      </c>
      <c r="Q408" s="613"/>
      <c r="R408" s="613"/>
      <c r="S408" s="613"/>
      <c r="T408" s="613"/>
      <c r="U408" s="613"/>
      <c r="V408" s="614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7" t="s">
        <v>73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87">
        <v>4607091384352</v>
      </c>
      <c r="E410" s="588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6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9"/>
      <c r="R410" s="599"/>
      <c r="S410" s="599"/>
      <c r="T410" s="600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87">
        <v>4607091389654</v>
      </c>
      <c r="E411" s="588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8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9"/>
      <c r="R411" s="599"/>
      <c r="S411" s="599"/>
      <c r="T411" s="600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4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605"/>
      <c r="P412" s="620" t="s">
        <v>71</v>
      </c>
      <c r="Q412" s="613"/>
      <c r="R412" s="613"/>
      <c r="S412" s="613"/>
      <c r="T412" s="613"/>
      <c r="U412" s="613"/>
      <c r="V412" s="614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605"/>
      <c r="P413" s="620" t="s">
        <v>71</v>
      </c>
      <c r="Q413" s="613"/>
      <c r="R413" s="613"/>
      <c r="S413" s="613"/>
      <c r="T413" s="613"/>
      <c r="U413" s="613"/>
      <c r="V413" s="614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22" t="s">
        <v>640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8"/>
      <c r="AB414" s="578"/>
      <c r="AC414" s="578"/>
    </row>
    <row r="415" spans="1:68" ht="14.25" customHeight="1" x14ac:dyDescent="0.25">
      <c r="A415" s="597" t="s">
        <v>134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87">
        <v>4680115885240</v>
      </c>
      <c r="E416" s="588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9"/>
      <c r="R416" s="599"/>
      <c r="S416" s="599"/>
      <c r="T416" s="600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87">
        <v>4607091389364</v>
      </c>
      <c r="E417" s="588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6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9"/>
      <c r="R417" s="599"/>
      <c r="S417" s="599"/>
      <c r="T417" s="600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4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605"/>
      <c r="P418" s="620" t="s">
        <v>71</v>
      </c>
      <c r="Q418" s="613"/>
      <c r="R418" s="613"/>
      <c r="S418" s="613"/>
      <c r="T418" s="613"/>
      <c r="U418" s="613"/>
      <c r="V418" s="614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605"/>
      <c r="P419" s="620" t="s">
        <v>71</v>
      </c>
      <c r="Q419" s="613"/>
      <c r="R419" s="613"/>
      <c r="S419" s="613"/>
      <c r="T419" s="613"/>
      <c r="U419" s="613"/>
      <c r="V419" s="614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7" t="s">
        <v>63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87">
        <v>4680115886094</v>
      </c>
      <c r="E421" s="588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9"/>
      <c r="R421" s="599"/>
      <c r="S421" s="599"/>
      <c r="T421" s="600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87">
        <v>4607091389425</v>
      </c>
      <c r="E422" s="588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9"/>
      <c r="R422" s="599"/>
      <c r="S422" s="599"/>
      <c r="T422" s="600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87">
        <v>4680115880771</v>
      </c>
      <c r="E423" s="588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4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9"/>
      <c r="R423" s="599"/>
      <c r="S423" s="599"/>
      <c r="T423" s="600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87">
        <v>4607091389500</v>
      </c>
      <c r="E424" s="588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9"/>
      <c r="R424" s="599"/>
      <c r="S424" s="599"/>
      <c r="T424" s="600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4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605"/>
      <c r="P425" s="620" t="s">
        <v>71</v>
      </c>
      <c r="Q425" s="613"/>
      <c r="R425" s="613"/>
      <c r="S425" s="613"/>
      <c r="T425" s="613"/>
      <c r="U425" s="613"/>
      <c r="V425" s="614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605"/>
      <c r="P426" s="620" t="s">
        <v>71</v>
      </c>
      <c r="Q426" s="613"/>
      <c r="R426" s="613"/>
      <c r="S426" s="613"/>
      <c r="T426" s="613"/>
      <c r="U426" s="613"/>
      <c r="V426" s="614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22" t="s">
        <v>658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8"/>
      <c r="AB427" s="578"/>
      <c r="AC427" s="578"/>
    </row>
    <row r="428" spans="1:68" ht="14.25" customHeight="1" x14ac:dyDescent="0.25">
      <c r="A428" s="597" t="s">
        <v>63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87">
        <v>4680115885110</v>
      </c>
      <c r="E429" s="588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8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9"/>
      <c r="R429" s="599"/>
      <c r="S429" s="599"/>
      <c r="T429" s="600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4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605"/>
      <c r="P430" s="620" t="s">
        <v>71</v>
      </c>
      <c r="Q430" s="613"/>
      <c r="R430" s="613"/>
      <c r="S430" s="613"/>
      <c r="T430" s="613"/>
      <c r="U430" s="613"/>
      <c r="V430" s="614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605"/>
      <c r="P431" s="620" t="s">
        <v>71</v>
      </c>
      <c r="Q431" s="613"/>
      <c r="R431" s="613"/>
      <c r="S431" s="613"/>
      <c r="T431" s="613"/>
      <c r="U431" s="613"/>
      <c r="V431" s="614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22" t="s">
        <v>662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8"/>
      <c r="AB432" s="578"/>
      <c r="AC432" s="578"/>
    </row>
    <row r="433" spans="1:68" ht="14.25" customHeight="1" x14ac:dyDescent="0.25">
      <c r="A433" s="597" t="s">
        <v>63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87">
        <v>4680115885103</v>
      </c>
      <c r="E434" s="588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9"/>
      <c r="R434" s="599"/>
      <c r="S434" s="599"/>
      <c r="T434" s="600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4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605"/>
      <c r="P435" s="620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605"/>
      <c r="P436" s="620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591" t="s">
        <v>666</v>
      </c>
      <c r="B437" s="592"/>
      <c r="C437" s="592"/>
      <c r="D437" s="592"/>
      <c r="E437" s="592"/>
      <c r="F437" s="592"/>
      <c r="G437" s="592"/>
      <c r="H437" s="592"/>
      <c r="I437" s="592"/>
      <c r="J437" s="592"/>
      <c r="K437" s="592"/>
      <c r="L437" s="592"/>
      <c r="M437" s="592"/>
      <c r="N437" s="592"/>
      <c r="O437" s="592"/>
      <c r="P437" s="592"/>
      <c r="Q437" s="592"/>
      <c r="R437" s="592"/>
      <c r="S437" s="592"/>
      <c r="T437" s="592"/>
      <c r="U437" s="592"/>
      <c r="V437" s="592"/>
      <c r="W437" s="592"/>
      <c r="X437" s="592"/>
      <c r="Y437" s="592"/>
      <c r="Z437" s="592"/>
      <c r="AA437" s="48"/>
      <c r="AB437" s="48"/>
      <c r="AC437" s="48"/>
    </row>
    <row r="438" spans="1:68" ht="16.5" customHeight="1" x14ac:dyDescent="0.25">
      <c r="A438" s="622" t="s">
        <v>666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8"/>
      <c r="AB438" s="578"/>
      <c r="AC438" s="578"/>
    </row>
    <row r="439" spans="1:68" ht="14.25" customHeight="1" x14ac:dyDescent="0.25">
      <c r="A439" s="597" t="s">
        <v>102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87">
        <v>4607091389067</v>
      </c>
      <c r="E440" s="588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9"/>
      <c r="R440" s="599"/>
      <c r="S440" s="599"/>
      <c r="T440" s="600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87">
        <v>4680115885271</v>
      </c>
      <c r="E441" s="588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7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9"/>
      <c r="R441" s="599"/>
      <c r="S441" s="599"/>
      <c r="T441" s="600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87">
        <v>4680115885226</v>
      </c>
      <c r="E442" s="588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8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9"/>
      <c r="R442" s="599"/>
      <c r="S442" s="599"/>
      <c r="T442" s="600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676</v>
      </c>
      <c r="B443" s="54" t="s">
        <v>677</v>
      </c>
      <c r="C443" s="31">
        <v>4301012145</v>
      </c>
      <c r="D443" s="587">
        <v>4607091383522</v>
      </c>
      <c r="E443" s="588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904" t="s">
        <v>678</v>
      </c>
      <c r="Q443" s="599"/>
      <c r="R443" s="599"/>
      <c r="S443" s="599"/>
      <c r="T443" s="600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87">
        <v>4680115884502</v>
      </c>
      <c r="E444" s="588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9"/>
      <c r="R444" s="599"/>
      <c r="S444" s="599"/>
      <c r="T444" s="600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7">
        <v>4607091389104</v>
      </c>
      <c r="E445" s="588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8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9"/>
      <c r="R445" s="599"/>
      <c r="S445" s="599"/>
      <c r="T445" s="600"/>
      <c r="U445" s="34"/>
      <c r="V445" s="34"/>
      <c r="W445" s="35" t="s">
        <v>69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87">
        <v>4680115884519</v>
      </c>
      <c r="E446" s="588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9"/>
      <c r="R446" s="599"/>
      <c r="S446" s="599"/>
      <c r="T446" s="600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87">
        <v>4680115886391</v>
      </c>
      <c r="E447" s="588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6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9"/>
      <c r="R447" s="599"/>
      <c r="S447" s="599"/>
      <c r="T447" s="600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87">
        <v>4680115880603</v>
      </c>
      <c r="E448" s="588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9"/>
      <c r="R448" s="599"/>
      <c r="S448" s="599"/>
      <c r="T448" s="600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4301012035</v>
      </c>
      <c r="D449" s="587">
        <v>4680115880603</v>
      </c>
      <c r="E449" s="588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6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9"/>
      <c r="R449" s="599"/>
      <c r="S449" s="599"/>
      <c r="T449" s="600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87">
        <v>4607091389999</v>
      </c>
      <c r="E450" s="588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95" t="s">
        <v>696</v>
      </c>
      <c r="Q450" s="599"/>
      <c r="R450" s="599"/>
      <c r="S450" s="599"/>
      <c r="T450" s="600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87">
        <v>4680115882782</v>
      </c>
      <c r="E451" s="588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9"/>
      <c r="R451" s="599"/>
      <c r="S451" s="599"/>
      <c r="T451" s="600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87">
        <v>4680115885479</v>
      </c>
      <c r="E452" s="588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91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9"/>
      <c r="R452" s="599"/>
      <c r="S452" s="599"/>
      <c r="T452" s="600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4301011784</v>
      </c>
      <c r="D453" s="587">
        <v>4607091389982</v>
      </c>
      <c r="E453" s="588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8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9"/>
      <c r="R453" s="599"/>
      <c r="S453" s="599"/>
      <c r="T453" s="600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4301012034</v>
      </c>
      <c r="D454" s="587">
        <v>4607091389982</v>
      </c>
      <c r="E454" s="588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91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9"/>
      <c r="R454" s="599"/>
      <c r="S454" s="599"/>
      <c r="T454" s="600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4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605"/>
      <c r="P455" s="620" t="s">
        <v>71</v>
      </c>
      <c r="Q455" s="613"/>
      <c r="R455" s="613"/>
      <c r="S455" s="613"/>
      <c r="T455" s="613"/>
      <c r="U455" s="613"/>
      <c r="V455" s="614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605"/>
      <c r="P456" s="620" t="s">
        <v>71</v>
      </c>
      <c r="Q456" s="613"/>
      <c r="R456" s="613"/>
      <c r="S456" s="613"/>
      <c r="T456" s="613"/>
      <c r="U456" s="613"/>
      <c r="V456" s="614"/>
      <c r="W456" s="37" t="s">
        <v>69</v>
      </c>
      <c r="X456" s="585">
        <f>IFERROR(SUM(X440:X454),"0")</f>
        <v>0</v>
      </c>
      <c r="Y456" s="585">
        <f>IFERROR(SUM(Y440:Y454),"0")</f>
        <v>0</v>
      </c>
      <c r="Z456" s="37"/>
      <c r="AA456" s="586"/>
      <c r="AB456" s="586"/>
      <c r="AC456" s="586"/>
    </row>
    <row r="457" spans="1:68" ht="14.25" customHeight="1" x14ac:dyDescent="0.25">
      <c r="A457" s="597" t="s">
        <v>134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87">
        <v>4607091388930</v>
      </c>
      <c r="E458" s="588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88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9"/>
      <c r="R458" s="599"/>
      <c r="S458" s="599"/>
      <c r="T458" s="600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87">
        <v>4680115886407</v>
      </c>
      <c r="E459" s="588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74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9"/>
      <c r="R459" s="599"/>
      <c r="S459" s="599"/>
      <c r="T459" s="600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87">
        <v>4680115880054</v>
      </c>
      <c r="E460" s="588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0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9"/>
      <c r="R460" s="599"/>
      <c r="S460" s="599"/>
      <c r="T460" s="600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4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605"/>
      <c r="P461" s="620" t="s">
        <v>71</v>
      </c>
      <c r="Q461" s="613"/>
      <c r="R461" s="613"/>
      <c r="S461" s="613"/>
      <c r="T461" s="613"/>
      <c r="U461" s="613"/>
      <c r="V461" s="614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605"/>
      <c r="P462" s="620" t="s">
        <v>71</v>
      </c>
      <c r="Q462" s="613"/>
      <c r="R462" s="613"/>
      <c r="S462" s="613"/>
      <c r="T462" s="613"/>
      <c r="U462" s="613"/>
      <c r="V462" s="614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7" t="s">
        <v>63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7">
        <v>4680115883116</v>
      </c>
      <c r="E464" s="588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9"/>
      <c r="R464" s="599"/>
      <c r="S464" s="599"/>
      <c r="T464" s="600"/>
      <c r="U464" s="34"/>
      <c r="V464" s="34"/>
      <c r="W464" s="35" t="s">
        <v>69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7">
        <v>4680115883093</v>
      </c>
      <c r="E465" s="588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6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9"/>
      <c r="R465" s="599"/>
      <c r="S465" s="599"/>
      <c r="T465" s="600"/>
      <c r="U465" s="34"/>
      <c r="V465" s="34"/>
      <c r="W465" s="35" t="s">
        <v>69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7">
        <v>4680115883109</v>
      </c>
      <c r="E466" s="588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9"/>
      <c r="R466" s="599"/>
      <c r="S466" s="599"/>
      <c r="T466" s="600"/>
      <c r="U466" s="34"/>
      <c r="V466" s="34"/>
      <c r="W466" s="35" t="s">
        <v>69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720</v>
      </c>
      <c r="B467" s="54" t="s">
        <v>721</v>
      </c>
      <c r="C467" s="31">
        <v>4301031351</v>
      </c>
      <c r="D467" s="587">
        <v>4680115882072</v>
      </c>
      <c r="E467" s="588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8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9"/>
      <c r="R467" s="599"/>
      <c r="S467" s="599"/>
      <c r="T467" s="600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4301031419</v>
      </c>
      <c r="D468" s="587">
        <v>4680115882072</v>
      </c>
      <c r="E468" s="588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90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9"/>
      <c r="R468" s="599"/>
      <c r="S468" s="599"/>
      <c r="T468" s="600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87">
        <v>4680115882102</v>
      </c>
      <c r="E469" s="588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8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9"/>
      <c r="R469" s="599"/>
      <c r="S469" s="599"/>
      <c r="T469" s="600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87">
        <v>4680115882096</v>
      </c>
      <c r="E470" s="588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67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9"/>
      <c r="R470" s="599"/>
      <c r="S470" s="599"/>
      <c r="T470" s="600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4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605"/>
      <c r="P471" s="620" t="s">
        <v>71</v>
      </c>
      <c r="Q471" s="613"/>
      <c r="R471" s="613"/>
      <c r="S471" s="613"/>
      <c r="T471" s="613"/>
      <c r="U471" s="613"/>
      <c r="V471" s="614"/>
      <c r="W471" s="37" t="s">
        <v>72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605"/>
      <c r="P472" s="620" t="s">
        <v>71</v>
      </c>
      <c r="Q472" s="613"/>
      <c r="R472" s="613"/>
      <c r="S472" s="613"/>
      <c r="T472" s="613"/>
      <c r="U472" s="613"/>
      <c r="V472" s="614"/>
      <c r="W472" s="37" t="s">
        <v>69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customHeight="1" x14ac:dyDescent="0.25">
      <c r="A473" s="597" t="s">
        <v>73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87">
        <v>4607091383409</v>
      </c>
      <c r="E474" s="588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86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9"/>
      <c r="R474" s="599"/>
      <c r="S474" s="599"/>
      <c r="T474" s="600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87">
        <v>4607091383416</v>
      </c>
      <c r="E475" s="588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7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9"/>
      <c r="R475" s="599"/>
      <c r="S475" s="599"/>
      <c r="T475" s="600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87">
        <v>4680115883536</v>
      </c>
      <c r="E476" s="588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9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9"/>
      <c r="R476" s="599"/>
      <c r="S476" s="599"/>
      <c r="T476" s="600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4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605"/>
      <c r="P477" s="620" t="s">
        <v>71</v>
      </c>
      <c r="Q477" s="613"/>
      <c r="R477" s="613"/>
      <c r="S477" s="613"/>
      <c r="T477" s="613"/>
      <c r="U477" s="613"/>
      <c r="V477" s="614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605"/>
      <c r="P478" s="620" t="s">
        <v>71</v>
      </c>
      <c r="Q478" s="613"/>
      <c r="R478" s="613"/>
      <c r="S478" s="613"/>
      <c r="T478" s="613"/>
      <c r="U478" s="613"/>
      <c r="V478" s="614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591" t="s">
        <v>736</v>
      </c>
      <c r="B479" s="592"/>
      <c r="C479" s="592"/>
      <c r="D479" s="592"/>
      <c r="E479" s="592"/>
      <c r="F479" s="592"/>
      <c r="G479" s="592"/>
      <c r="H479" s="592"/>
      <c r="I479" s="592"/>
      <c r="J479" s="592"/>
      <c r="K479" s="592"/>
      <c r="L479" s="592"/>
      <c r="M479" s="592"/>
      <c r="N479" s="592"/>
      <c r="O479" s="592"/>
      <c r="P479" s="592"/>
      <c r="Q479" s="592"/>
      <c r="R479" s="592"/>
      <c r="S479" s="592"/>
      <c r="T479" s="592"/>
      <c r="U479" s="592"/>
      <c r="V479" s="592"/>
      <c r="W479" s="592"/>
      <c r="X479" s="592"/>
      <c r="Y479" s="592"/>
      <c r="Z479" s="592"/>
      <c r="AA479" s="48"/>
      <c r="AB479" s="48"/>
      <c r="AC479" s="48"/>
    </row>
    <row r="480" spans="1:68" ht="16.5" customHeight="1" x14ac:dyDescent="0.25">
      <c r="A480" s="622" t="s">
        <v>736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8"/>
      <c r="AB480" s="578"/>
      <c r="AC480" s="578"/>
    </row>
    <row r="481" spans="1:68" ht="14.25" customHeight="1" x14ac:dyDescent="0.25">
      <c r="A481" s="597" t="s">
        <v>102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87">
        <v>4640242181011</v>
      </c>
      <c r="E482" s="588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874" t="s">
        <v>739</v>
      </c>
      <c r="Q482" s="599"/>
      <c r="R482" s="599"/>
      <c r="S482" s="599"/>
      <c r="T482" s="600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87">
        <v>4640242180441</v>
      </c>
      <c r="E483" s="588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677" t="s">
        <v>743</v>
      </c>
      <c r="Q483" s="599"/>
      <c r="R483" s="599"/>
      <c r="S483" s="599"/>
      <c r="T483" s="600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87">
        <v>4640242180564</v>
      </c>
      <c r="E484" s="588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45" t="s">
        <v>747</v>
      </c>
      <c r="Q484" s="599"/>
      <c r="R484" s="599"/>
      <c r="S484" s="599"/>
      <c r="T484" s="600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87">
        <v>4640242181189</v>
      </c>
      <c r="E485" s="588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731" t="s">
        <v>751</v>
      </c>
      <c r="Q485" s="599"/>
      <c r="R485" s="599"/>
      <c r="S485" s="599"/>
      <c r="T485" s="600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4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605"/>
      <c r="P486" s="620" t="s">
        <v>71</v>
      </c>
      <c r="Q486" s="613"/>
      <c r="R486" s="613"/>
      <c r="S486" s="613"/>
      <c r="T486" s="613"/>
      <c r="U486" s="613"/>
      <c r="V486" s="614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605"/>
      <c r="P487" s="620" t="s">
        <v>71</v>
      </c>
      <c r="Q487" s="613"/>
      <c r="R487" s="613"/>
      <c r="S487" s="613"/>
      <c r="T487" s="613"/>
      <c r="U487" s="613"/>
      <c r="V487" s="614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7" t="s">
        <v>134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4301020269</v>
      </c>
      <c r="D489" s="587">
        <v>4640242180519</v>
      </c>
      <c r="E489" s="588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91" t="s">
        <v>754</v>
      </c>
      <c r="Q489" s="599"/>
      <c r="R489" s="599"/>
      <c r="S489" s="599"/>
      <c r="T489" s="600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4301020400</v>
      </c>
      <c r="D490" s="587">
        <v>4640242180519</v>
      </c>
      <c r="E490" s="588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698" t="s">
        <v>757</v>
      </c>
      <c r="Q490" s="599"/>
      <c r="R490" s="599"/>
      <c r="S490" s="599"/>
      <c r="T490" s="600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87">
        <v>4640242180526</v>
      </c>
      <c r="E491" s="588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801" t="s">
        <v>761</v>
      </c>
      <c r="Q491" s="599"/>
      <c r="R491" s="599"/>
      <c r="S491" s="599"/>
      <c r="T491" s="600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87">
        <v>4640242181363</v>
      </c>
      <c r="E492" s="588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45" t="s">
        <v>764</v>
      </c>
      <c r="Q492" s="599"/>
      <c r="R492" s="599"/>
      <c r="S492" s="599"/>
      <c r="T492" s="600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4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605"/>
      <c r="P493" s="620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605"/>
      <c r="P494" s="620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7" t="s">
        <v>63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87">
        <v>4640242180816</v>
      </c>
      <c r="E496" s="588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1" t="s">
        <v>768</v>
      </c>
      <c r="Q496" s="599"/>
      <c r="R496" s="599"/>
      <c r="S496" s="599"/>
      <c r="T496" s="600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87">
        <v>4640242180595</v>
      </c>
      <c r="E497" s="588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44" t="s">
        <v>772</v>
      </c>
      <c r="Q497" s="599"/>
      <c r="R497" s="599"/>
      <c r="S497" s="599"/>
      <c r="T497" s="600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4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605"/>
      <c r="P498" s="620" t="s">
        <v>71</v>
      </c>
      <c r="Q498" s="613"/>
      <c r="R498" s="613"/>
      <c r="S498" s="613"/>
      <c r="T498" s="613"/>
      <c r="U498" s="613"/>
      <c r="V498" s="614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605"/>
      <c r="P499" s="620" t="s">
        <v>71</v>
      </c>
      <c r="Q499" s="613"/>
      <c r="R499" s="613"/>
      <c r="S499" s="613"/>
      <c r="T499" s="613"/>
      <c r="U499" s="613"/>
      <c r="V499" s="614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7" t="s">
        <v>73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87">
        <v>4640242180533</v>
      </c>
      <c r="E501" s="588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90" t="s">
        <v>776</v>
      </c>
      <c r="Q501" s="599"/>
      <c r="R501" s="599"/>
      <c r="S501" s="599"/>
      <c r="T501" s="600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87">
        <v>4640242180533</v>
      </c>
      <c r="E502" s="588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897" t="s">
        <v>776</v>
      </c>
      <c r="Q502" s="599"/>
      <c r="R502" s="599"/>
      <c r="S502" s="599"/>
      <c r="T502" s="600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87">
        <v>4640242181233</v>
      </c>
      <c r="E503" s="588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740" t="s">
        <v>781</v>
      </c>
      <c r="Q503" s="599"/>
      <c r="R503" s="599"/>
      <c r="S503" s="599"/>
      <c r="T503" s="600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4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605"/>
      <c r="P504" s="620" t="s">
        <v>71</v>
      </c>
      <c r="Q504" s="613"/>
      <c r="R504" s="613"/>
      <c r="S504" s="613"/>
      <c r="T504" s="613"/>
      <c r="U504" s="613"/>
      <c r="V504" s="614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605"/>
      <c r="P505" s="620" t="s">
        <v>71</v>
      </c>
      <c r="Q505" s="613"/>
      <c r="R505" s="613"/>
      <c r="S505" s="613"/>
      <c r="T505" s="613"/>
      <c r="U505" s="613"/>
      <c r="V505" s="614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7" t="s">
        <v>169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9"/>
      <c r="AB506" s="579"/>
      <c r="AC506" s="579"/>
    </row>
    <row r="507" spans="1:68" ht="27" customHeight="1" x14ac:dyDescent="0.25">
      <c r="A507" s="54" t="s">
        <v>783</v>
      </c>
      <c r="B507" s="54" t="s">
        <v>784</v>
      </c>
      <c r="C507" s="31">
        <v>4301060485</v>
      </c>
      <c r="D507" s="587">
        <v>4640242180120</v>
      </c>
      <c r="E507" s="588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621" t="s">
        <v>785</v>
      </c>
      <c r="Q507" s="599"/>
      <c r="R507" s="599"/>
      <c r="S507" s="599"/>
      <c r="T507" s="600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783</v>
      </c>
      <c r="B508" s="54" t="s">
        <v>787</v>
      </c>
      <c r="C508" s="31">
        <v>4301060496</v>
      </c>
      <c r="D508" s="587">
        <v>4640242180120</v>
      </c>
      <c r="E508" s="588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862" t="s">
        <v>788</v>
      </c>
      <c r="Q508" s="599"/>
      <c r="R508" s="599"/>
      <c r="S508" s="599"/>
      <c r="T508" s="600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789</v>
      </c>
      <c r="B509" s="54" t="s">
        <v>790</v>
      </c>
      <c r="C509" s="31">
        <v>4301060486</v>
      </c>
      <c r="D509" s="587">
        <v>4640242180137</v>
      </c>
      <c r="E509" s="588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647" t="s">
        <v>791</v>
      </c>
      <c r="Q509" s="599"/>
      <c r="R509" s="599"/>
      <c r="S509" s="599"/>
      <c r="T509" s="600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789</v>
      </c>
      <c r="B510" s="54" t="s">
        <v>793</v>
      </c>
      <c r="C510" s="31">
        <v>4301060498</v>
      </c>
      <c r="D510" s="587">
        <v>4640242180137</v>
      </c>
      <c r="E510" s="588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630" t="s">
        <v>794</v>
      </c>
      <c r="Q510" s="599"/>
      <c r="R510" s="599"/>
      <c r="S510" s="599"/>
      <c r="T510" s="600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4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5"/>
      <c r="P511" s="620" t="s">
        <v>71</v>
      </c>
      <c r="Q511" s="613"/>
      <c r="R511" s="613"/>
      <c r="S511" s="613"/>
      <c r="T511" s="613"/>
      <c r="U511" s="613"/>
      <c r="V511" s="614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5"/>
      <c r="P512" s="620" t="s">
        <v>71</v>
      </c>
      <c r="Q512" s="613"/>
      <c r="R512" s="613"/>
      <c r="S512" s="613"/>
      <c r="T512" s="613"/>
      <c r="U512" s="613"/>
      <c r="V512" s="614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22" t="s">
        <v>795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8"/>
      <c r="AB513" s="578"/>
      <c r="AC513" s="578"/>
    </row>
    <row r="514" spans="1:68" ht="14.25" customHeight="1" x14ac:dyDescent="0.25">
      <c r="A514" s="597" t="s">
        <v>134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9"/>
      <c r="AB514" s="579"/>
      <c r="AC514" s="579"/>
    </row>
    <row r="515" spans="1:68" ht="27" customHeight="1" x14ac:dyDescent="0.25">
      <c r="A515" s="54" t="s">
        <v>796</v>
      </c>
      <c r="B515" s="54" t="s">
        <v>797</v>
      </c>
      <c r="C515" s="31">
        <v>4301020314</v>
      </c>
      <c r="D515" s="587">
        <v>4640242180090</v>
      </c>
      <c r="E515" s="588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662" t="s">
        <v>798</v>
      </c>
      <c r="Q515" s="599"/>
      <c r="R515" s="599"/>
      <c r="S515" s="599"/>
      <c r="T515" s="600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4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605"/>
      <c r="P516" s="620" t="s">
        <v>71</v>
      </c>
      <c r="Q516" s="613"/>
      <c r="R516" s="613"/>
      <c r="S516" s="613"/>
      <c r="T516" s="613"/>
      <c r="U516" s="613"/>
      <c r="V516" s="614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605"/>
      <c r="P517" s="620" t="s">
        <v>71</v>
      </c>
      <c r="Q517" s="613"/>
      <c r="R517" s="613"/>
      <c r="S517" s="613"/>
      <c r="T517" s="613"/>
      <c r="U517" s="613"/>
      <c r="V517" s="614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3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68"/>
      <c r="P518" s="632" t="s">
        <v>800</v>
      </c>
      <c r="Q518" s="633"/>
      <c r="R518" s="633"/>
      <c r="S518" s="633"/>
      <c r="T518" s="633"/>
      <c r="U518" s="633"/>
      <c r="V518" s="611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5500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5505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68"/>
      <c r="P519" s="632" t="s">
        <v>801</v>
      </c>
      <c r="Q519" s="633"/>
      <c r="R519" s="633"/>
      <c r="S519" s="633"/>
      <c r="T519" s="633"/>
      <c r="U519" s="633"/>
      <c r="V519" s="611"/>
      <c r="W519" s="37" t="s">
        <v>69</v>
      </c>
      <c r="X519" s="585">
        <f>IFERROR(SUM(BM22:BM515),"0")</f>
        <v>5676</v>
      </c>
      <c r="Y519" s="585">
        <f>IFERROR(SUM(BN22:BN515),"0")</f>
        <v>5681.16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68"/>
      <c r="P520" s="632" t="s">
        <v>802</v>
      </c>
      <c r="Q520" s="633"/>
      <c r="R520" s="633"/>
      <c r="S520" s="633"/>
      <c r="T520" s="633"/>
      <c r="U520" s="633"/>
      <c r="V520" s="611"/>
      <c r="W520" s="37" t="s">
        <v>803</v>
      </c>
      <c r="X520" s="38">
        <f>ROUNDUP(SUM(BO22:BO515),0)</f>
        <v>8</v>
      </c>
      <c r="Y520" s="38">
        <f>ROUNDUP(SUM(BP22:BP515),0)</f>
        <v>8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68"/>
      <c r="P521" s="632" t="s">
        <v>804</v>
      </c>
      <c r="Q521" s="633"/>
      <c r="R521" s="633"/>
      <c r="S521" s="633"/>
      <c r="T521" s="633"/>
      <c r="U521" s="633"/>
      <c r="V521" s="611"/>
      <c r="W521" s="37" t="s">
        <v>69</v>
      </c>
      <c r="X521" s="585">
        <f>GrossWeightTotal+PalletQtyTotal*25</f>
        <v>5876</v>
      </c>
      <c r="Y521" s="585">
        <f>GrossWeightTotalR+PalletQtyTotalR*25</f>
        <v>5881.16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68"/>
      <c r="P522" s="632" t="s">
        <v>805</v>
      </c>
      <c r="Q522" s="633"/>
      <c r="R522" s="633"/>
      <c r="S522" s="633"/>
      <c r="T522" s="633"/>
      <c r="U522" s="633"/>
      <c r="V522" s="611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366.66666666666663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367</v>
      </c>
      <c r="Z522" s="37"/>
      <c r="AA522" s="586"/>
      <c r="AB522" s="586"/>
      <c r="AC522" s="586"/>
    </row>
    <row r="523" spans="1:68" ht="14.25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68"/>
      <c r="P523" s="632" t="s">
        <v>806</v>
      </c>
      <c r="Q523" s="633"/>
      <c r="R523" s="633"/>
      <c r="S523" s="633"/>
      <c r="T523" s="633"/>
      <c r="U523" s="633"/>
      <c r="V523" s="611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7.9822499999999987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80" t="s">
        <v>62</v>
      </c>
      <c r="C525" s="616" t="s">
        <v>100</v>
      </c>
      <c r="D525" s="642"/>
      <c r="E525" s="642"/>
      <c r="F525" s="642"/>
      <c r="G525" s="642"/>
      <c r="H525" s="643"/>
      <c r="I525" s="616" t="s">
        <v>258</v>
      </c>
      <c r="J525" s="642"/>
      <c r="K525" s="642"/>
      <c r="L525" s="642"/>
      <c r="M525" s="642"/>
      <c r="N525" s="642"/>
      <c r="O525" s="642"/>
      <c r="P525" s="642"/>
      <c r="Q525" s="642"/>
      <c r="R525" s="642"/>
      <c r="S525" s="643"/>
      <c r="T525" s="616" t="s">
        <v>550</v>
      </c>
      <c r="U525" s="643"/>
      <c r="V525" s="616" t="s">
        <v>607</v>
      </c>
      <c r="W525" s="642"/>
      <c r="X525" s="642"/>
      <c r="Y525" s="643"/>
      <c r="Z525" s="580" t="s">
        <v>666</v>
      </c>
      <c r="AA525" s="616" t="s">
        <v>736</v>
      </c>
      <c r="AB525" s="643"/>
      <c r="AC525" s="52"/>
      <c r="AF525" s="581"/>
    </row>
    <row r="526" spans="1:68" ht="14.25" customHeight="1" thickTop="1" x14ac:dyDescent="0.2">
      <c r="A526" s="694" t="s">
        <v>809</v>
      </c>
      <c r="B526" s="616" t="s">
        <v>62</v>
      </c>
      <c r="C526" s="616" t="s">
        <v>101</v>
      </c>
      <c r="D526" s="616" t="s">
        <v>116</v>
      </c>
      <c r="E526" s="616" t="s">
        <v>176</v>
      </c>
      <c r="F526" s="616" t="s">
        <v>199</v>
      </c>
      <c r="G526" s="616" t="s">
        <v>234</v>
      </c>
      <c r="H526" s="616" t="s">
        <v>100</v>
      </c>
      <c r="I526" s="616" t="s">
        <v>259</v>
      </c>
      <c r="J526" s="616" t="s">
        <v>299</v>
      </c>
      <c r="K526" s="616" t="s">
        <v>360</v>
      </c>
      <c r="L526" s="616" t="s">
        <v>403</v>
      </c>
      <c r="M526" s="616" t="s">
        <v>419</v>
      </c>
      <c r="N526" s="581"/>
      <c r="O526" s="616" t="s">
        <v>432</v>
      </c>
      <c r="P526" s="616" t="s">
        <v>442</v>
      </c>
      <c r="Q526" s="616" t="s">
        <v>449</v>
      </c>
      <c r="R526" s="616" t="s">
        <v>454</v>
      </c>
      <c r="S526" s="616" t="s">
        <v>540</v>
      </c>
      <c r="T526" s="616" t="s">
        <v>551</v>
      </c>
      <c r="U526" s="616" t="s">
        <v>585</v>
      </c>
      <c r="V526" s="616" t="s">
        <v>608</v>
      </c>
      <c r="W526" s="616" t="s">
        <v>640</v>
      </c>
      <c r="X526" s="616" t="s">
        <v>658</v>
      </c>
      <c r="Y526" s="616" t="s">
        <v>662</v>
      </c>
      <c r="Z526" s="616" t="s">
        <v>666</v>
      </c>
      <c r="AA526" s="616" t="s">
        <v>736</v>
      </c>
      <c r="AB526" s="616" t="s">
        <v>795</v>
      </c>
      <c r="AC526" s="52"/>
      <c r="AF526" s="581"/>
    </row>
    <row r="527" spans="1:68" ht="13.5" customHeight="1" thickBot="1" x14ac:dyDescent="0.25">
      <c r="A527" s="695"/>
      <c r="B527" s="617"/>
      <c r="C527" s="617"/>
      <c r="D527" s="617"/>
      <c r="E527" s="617"/>
      <c r="F527" s="617"/>
      <c r="G527" s="617"/>
      <c r="H527" s="617"/>
      <c r="I527" s="617"/>
      <c r="J527" s="617"/>
      <c r="K527" s="617"/>
      <c r="L527" s="617"/>
      <c r="M527" s="617"/>
      <c r="N527" s="581"/>
      <c r="O527" s="617"/>
      <c r="P527" s="617"/>
      <c r="Q527" s="617"/>
      <c r="R527" s="617"/>
      <c r="S527" s="617"/>
      <c r="T527" s="617"/>
      <c r="U527" s="617"/>
      <c r="V527" s="617"/>
      <c r="W527" s="617"/>
      <c r="X527" s="617"/>
      <c r="Y527" s="617"/>
      <c r="Z527" s="617"/>
      <c r="AA527" s="617"/>
      <c r="AB527" s="617"/>
      <c r="AC527" s="52"/>
      <c r="AF527" s="581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5505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A80:O81"/>
    <mergeCell ref="A141:Z141"/>
    <mergeCell ref="A144:O145"/>
    <mergeCell ref="P79:T79"/>
    <mergeCell ref="D187:E187"/>
    <mergeCell ref="P315:T315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184:V184"/>
    <mergeCell ref="P413:V413"/>
    <mergeCell ref="P407:V407"/>
    <mergeCell ref="P256:T256"/>
    <mergeCell ref="P521:V521"/>
    <mergeCell ref="D509:E509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2025-06-19T07:52:10Z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