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07CE673-4E50-4439-80D9-EEF302DDBE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P497" i="1"/>
  <c r="BO497" i="1"/>
  <c r="BN497" i="1"/>
  <c r="BM497" i="1"/>
  <c r="Z497" i="1"/>
  <c r="Y497" i="1"/>
  <c r="P497" i="1"/>
  <c r="BO496" i="1"/>
  <c r="BM496" i="1"/>
  <c r="Y496" i="1"/>
  <c r="Y499" i="1" s="1"/>
  <c r="P496" i="1"/>
  <c r="X494" i="1"/>
  <c r="X493" i="1"/>
  <c r="BO492" i="1"/>
  <c r="BM492" i="1"/>
  <c r="Y492" i="1"/>
  <c r="BP492" i="1" s="1"/>
  <c r="P492" i="1"/>
  <c r="BO491" i="1"/>
  <c r="BM491" i="1"/>
  <c r="Z491" i="1"/>
  <c r="Y491" i="1"/>
  <c r="Y493" i="1" s="1"/>
  <c r="P491" i="1"/>
  <c r="X489" i="1"/>
  <c r="X488" i="1"/>
  <c r="BO487" i="1"/>
  <c r="BM487" i="1"/>
  <c r="Y487" i="1"/>
  <c r="BP487" i="1" s="1"/>
  <c r="P487" i="1"/>
  <c r="BO486" i="1"/>
  <c r="BM486" i="1"/>
  <c r="Y486" i="1"/>
  <c r="Y489" i="1" s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BO480" i="1"/>
  <c r="BM480" i="1"/>
  <c r="Y480" i="1"/>
  <c r="Y483" i="1" s="1"/>
  <c r="P480" i="1"/>
  <c r="X478" i="1"/>
  <c r="X477" i="1"/>
  <c r="BO476" i="1"/>
  <c r="BM476" i="1"/>
  <c r="Y476" i="1"/>
  <c r="BP476" i="1" s="1"/>
  <c r="P476" i="1"/>
  <c r="BO475" i="1"/>
  <c r="BM475" i="1"/>
  <c r="Z475" i="1"/>
  <c r="Y475" i="1"/>
  <c r="BP475" i="1" s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Y478" i="1" s="1"/>
  <c r="P473" i="1"/>
  <c r="X469" i="1"/>
  <c r="X468" i="1"/>
  <c r="BO467" i="1"/>
  <c r="BN467" i="1"/>
  <c r="BM467" i="1"/>
  <c r="Z467" i="1"/>
  <c r="Y467" i="1"/>
  <c r="BP467" i="1" s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Y468" i="1" s="1"/>
  <c r="P465" i="1"/>
  <c r="X463" i="1"/>
  <c r="X462" i="1"/>
  <c r="BO461" i="1"/>
  <c r="BM461" i="1"/>
  <c r="Y461" i="1"/>
  <c r="BP461" i="1" s="1"/>
  <c r="P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Y462" i="1" s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Y452" i="1" s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Y351" i="1" s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N337" i="1"/>
  <c r="BM337" i="1"/>
  <c r="Z337" i="1"/>
  <c r="Y337" i="1"/>
  <c r="BP337" i="1" s="1"/>
  <c r="P337" i="1"/>
  <c r="BO336" i="1"/>
  <c r="BM336" i="1"/>
  <c r="Y336" i="1"/>
  <c r="BP336" i="1" s="1"/>
  <c r="P336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3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Y305" i="1" s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15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5" i="1" s="1"/>
  <c r="P268" i="1"/>
  <c r="X265" i="1"/>
  <c r="X264" i="1"/>
  <c r="BO263" i="1"/>
  <c r="BM263" i="1"/>
  <c r="Y263" i="1"/>
  <c r="BP263" i="1" s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Y256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Y203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5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5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P22" i="1"/>
  <c r="H10" i="1"/>
  <c r="A9" i="1"/>
  <c r="A10" i="1" s="1"/>
  <c r="D7" i="1"/>
  <c r="Q6" i="1"/>
  <c r="P2" i="1"/>
  <c r="Z114" i="1" l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Z80" i="1" s="1"/>
  <c r="BN77" i="1"/>
  <c r="Z79" i="1"/>
  <c r="BN79" i="1"/>
  <c r="Z83" i="1"/>
  <c r="Z85" i="1" s="1"/>
  <c r="BN83" i="1"/>
  <c r="BP83" i="1"/>
  <c r="Y86" i="1"/>
  <c r="E515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5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Y193" i="1"/>
  <c r="Z191" i="1"/>
  <c r="BN191" i="1"/>
  <c r="Y192" i="1"/>
  <c r="BP196" i="1"/>
  <c r="BN196" i="1"/>
  <c r="Z196" i="1"/>
  <c r="BP200" i="1"/>
  <c r="BN200" i="1"/>
  <c r="Z200" i="1"/>
  <c r="Z203" i="1" s="1"/>
  <c r="Z356" i="1"/>
  <c r="H9" i="1"/>
  <c r="Y24" i="1"/>
  <c r="Y59" i="1"/>
  <c r="Y108" i="1"/>
  <c r="Y148" i="1"/>
  <c r="Y160" i="1"/>
  <c r="Y187" i="1"/>
  <c r="Z192" i="1"/>
  <c r="BP198" i="1"/>
  <c r="BN198" i="1"/>
  <c r="Z198" i="1"/>
  <c r="BP202" i="1"/>
  <c r="BN202" i="1"/>
  <c r="Z202" i="1"/>
  <c r="Y204" i="1"/>
  <c r="Y216" i="1"/>
  <c r="Y215" i="1"/>
  <c r="BP206" i="1"/>
  <c r="BN206" i="1"/>
  <c r="Z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Y221" i="1"/>
  <c r="K515" i="1"/>
  <c r="Z225" i="1"/>
  <c r="Z231" i="1" s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5" i="1"/>
  <c r="Z252" i="1"/>
  <c r="Z256" i="1" s="1"/>
  <c r="BN252" i="1"/>
  <c r="BP252" i="1"/>
  <c r="Z254" i="1"/>
  <c r="BN254" i="1"/>
  <c r="Y257" i="1"/>
  <c r="M515" i="1"/>
  <c r="Z262" i="1"/>
  <c r="Z264" i="1" s="1"/>
  <c r="BN262" i="1"/>
  <c r="BP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BP299" i="1"/>
  <c r="Z301" i="1"/>
  <c r="Z305" i="1" s="1"/>
  <c r="BN301" i="1"/>
  <c r="Z303" i="1"/>
  <c r="BN303" i="1"/>
  <c r="Z309" i="1"/>
  <c r="Z313" i="1" s="1"/>
  <c r="BN309" i="1"/>
  <c r="BP309" i="1"/>
  <c r="Z311" i="1"/>
  <c r="BN311" i="1"/>
  <c r="Z317" i="1"/>
  <c r="Z319" i="1" s="1"/>
  <c r="BN317" i="1"/>
  <c r="BP317" i="1"/>
  <c r="Z322" i="1"/>
  <c r="Z326" i="1" s="1"/>
  <c r="BN322" i="1"/>
  <c r="BP322" i="1"/>
  <c r="Z323" i="1"/>
  <c r="BN323" i="1"/>
  <c r="Z325" i="1"/>
  <c r="BN325" i="1"/>
  <c r="Y326" i="1"/>
  <c r="Z329" i="1"/>
  <c r="Z332" i="1" s="1"/>
  <c r="BN329" i="1"/>
  <c r="BP329" i="1"/>
  <c r="Z331" i="1"/>
  <c r="BN331" i="1"/>
  <c r="Y332" i="1"/>
  <c r="Z336" i="1"/>
  <c r="Z339" i="1" s="1"/>
  <c r="BN336" i="1"/>
  <c r="BP347" i="1"/>
  <c r="BN347" i="1"/>
  <c r="Z347" i="1"/>
  <c r="BP355" i="1"/>
  <c r="BN355" i="1"/>
  <c r="Z355" i="1"/>
  <c r="Y357" i="1"/>
  <c r="Y362" i="1"/>
  <c r="BP359" i="1"/>
  <c r="BN359" i="1"/>
  <c r="Z359" i="1"/>
  <c r="Z361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5" i="1"/>
  <c r="BN435" i="1"/>
  <c r="Z435" i="1"/>
  <c r="Z477" i="1"/>
  <c r="Y272" i="1"/>
  <c r="Y277" i="1"/>
  <c r="Y286" i="1"/>
  <c r="Y295" i="1"/>
  <c r="S515" i="1"/>
  <c r="Y340" i="1"/>
  <c r="Y339" i="1"/>
  <c r="BP345" i="1"/>
  <c r="BN345" i="1"/>
  <c r="Z345" i="1"/>
  <c r="BP349" i="1"/>
  <c r="BN349" i="1"/>
  <c r="Z349" i="1"/>
  <c r="Z351" i="1" s="1"/>
  <c r="BP370" i="1"/>
  <c r="BN370" i="1"/>
  <c r="Z370" i="1"/>
  <c r="Z372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W515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T515" i="1"/>
  <c r="Y352" i="1"/>
  <c r="U515" i="1"/>
  <c r="Y373" i="1"/>
  <c r="Y423" i="1"/>
  <c r="Y428" i="1"/>
  <c r="Z515" i="1"/>
  <c r="Y446" i="1"/>
  <c r="Y447" i="1"/>
  <c r="BP434" i="1"/>
  <c r="BN434" i="1"/>
  <c r="Z434" i="1"/>
  <c r="BP437" i="1"/>
  <c r="BN437" i="1"/>
  <c r="Z437" i="1"/>
  <c r="Z439" i="1"/>
  <c r="BN439" i="1"/>
  <c r="Z442" i="1"/>
  <c r="BN442" i="1"/>
  <c r="Z444" i="1"/>
  <c r="BN444" i="1"/>
  <c r="Z450" i="1"/>
  <c r="Z452" i="1" s="1"/>
  <c r="BN450" i="1"/>
  <c r="BP450" i="1"/>
  <c r="Z456" i="1"/>
  <c r="Z462" i="1" s="1"/>
  <c r="BN456" i="1"/>
  <c r="Z458" i="1"/>
  <c r="BN458" i="1"/>
  <c r="Z460" i="1"/>
  <c r="BN460" i="1"/>
  <c r="Y463" i="1"/>
  <c r="Z466" i="1"/>
  <c r="Z468" i="1" s="1"/>
  <c r="BN466" i="1"/>
  <c r="Y469" i="1"/>
  <c r="Z474" i="1"/>
  <c r="BN474" i="1"/>
  <c r="Z476" i="1"/>
  <c r="BN476" i="1"/>
  <c r="Y477" i="1"/>
  <c r="Z480" i="1"/>
  <c r="BN480" i="1"/>
  <c r="BP480" i="1"/>
  <c r="Z481" i="1"/>
  <c r="BN481" i="1"/>
  <c r="Y484" i="1"/>
  <c r="Z487" i="1"/>
  <c r="BN487" i="1"/>
  <c r="Y488" i="1"/>
  <c r="BN491" i="1"/>
  <c r="BP491" i="1"/>
  <c r="Y494" i="1"/>
  <c r="Y498" i="1"/>
  <c r="Y504" i="1"/>
  <c r="AA515" i="1"/>
  <c r="Z457" i="1"/>
  <c r="BN457" i="1"/>
  <c r="Z459" i="1"/>
  <c r="BN459" i="1"/>
  <c r="Z461" i="1"/>
  <c r="BN461" i="1"/>
  <c r="BN475" i="1"/>
  <c r="Z482" i="1"/>
  <c r="BN482" i="1"/>
  <c r="Z486" i="1"/>
  <c r="Z488" i="1" s="1"/>
  <c r="BN486" i="1"/>
  <c r="BP486" i="1"/>
  <c r="Z492" i="1"/>
  <c r="Z493" i="1" s="1"/>
  <c r="BN492" i="1"/>
  <c r="Z496" i="1"/>
  <c r="Z498" i="1" s="1"/>
  <c r="BN496" i="1"/>
  <c r="BP496" i="1"/>
  <c r="Z502" i="1"/>
  <c r="Z503" i="1" s="1"/>
  <c r="BN502" i="1"/>
  <c r="BP502" i="1"/>
  <c r="Y503" i="1"/>
  <c r="Z483" i="1" l="1"/>
  <c r="Z417" i="1"/>
  <c r="Z295" i="1"/>
  <c r="Z271" i="1"/>
  <c r="Z247" i="1"/>
  <c r="Z177" i="1"/>
  <c r="Z171" i="1"/>
  <c r="Z153" i="1"/>
  <c r="Z108" i="1"/>
  <c r="Z100" i="1"/>
  <c r="Z510" i="1" s="1"/>
  <c r="Z32" i="1"/>
  <c r="Y507" i="1"/>
  <c r="Z400" i="1"/>
  <c r="Z215" i="1"/>
  <c r="Y505" i="1"/>
  <c r="Y509" i="1"/>
  <c r="Y506" i="1"/>
  <c r="Y508" i="1" s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<sst xmlns="http://schemas.openxmlformats.org/spreadsheetml/2006/main" count="2234" uniqueCount="811">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</sst>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86.4</v>
      </c>
      <c r="Y41" s="558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89.88</v>
      </c>
      <c r="BN41" s="64">
        <f>IFERROR(Y41*I41/H41,"0")</f>
        <v>89.88</v>
      </c>
      <c r="BO41" s="64">
        <f>IFERROR(1/J41*(X41/H41),"0")</f>
        <v>0.125</v>
      </c>
      <c r="BP41" s="64">
        <f>IFERROR(1/J41*(Y41/H41),"0")</f>
        <v>0.125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8</v>
      </c>
      <c r="Y44" s="559">
        <f>IFERROR(Y41/H41,"0")+IFERROR(Y42/H42,"0")+IFERROR(Y43/H43,"0")</f>
        <v>8</v>
      </c>
      <c r="Z44" s="559">
        <f>IFERROR(IF(Z41="",0,Z41),"0")+IFERROR(IF(Z42="",0,Z42),"0")+IFERROR(IF(Z43="",0,Z43),"0")</f>
        <v>0.15184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86.4</v>
      </c>
      <c r="Y45" s="559">
        <f>IFERROR(SUM(Y41:Y43),"0")</f>
        <v>86.4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86.4</v>
      </c>
      <c r="Y53" s="558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89.88</v>
      </c>
      <c r="BN53" s="64">
        <f t="shared" si="8"/>
        <v>89.88</v>
      </c>
      <c r="BO53" s="64">
        <f t="shared" si="9"/>
        <v>0.125</v>
      </c>
      <c r="BP53" s="64">
        <f t="shared" si="10"/>
        <v>0.125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8</v>
      </c>
      <c r="Y58" s="559">
        <f>IFERROR(Y52/H52,"0")+IFERROR(Y53/H53,"0")+IFERROR(Y54/H54,"0")+IFERROR(Y55/H55,"0")+IFERROR(Y56/H56,"0")+IFERROR(Y57/H57,"0")</f>
        <v>8</v>
      </c>
      <c r="Z58" s="559">
        <f>IFERROR(IF(Z52="",0,Z52),"0")+IFERROR(IF(Z53="",0,Z53),"0")+IFERROR(IF(Z54="",0,Z54),"0")+IFERROR(IF(Z55="",0,Z55),"0")+IFERROR(IF(Z56="",0,Z56),"0")+IFERROR(IF(Z57="",0,Z57),"0")</f>
        <v>0.15184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86.4</v>
      </c>
      <c r="Y59" s="559">
        <f>IFERROR(SUM(Y52:Y57),"0")</f>
        <v>86.4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62.4</v>
      </c>
      <c r="Y83" s="558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65.88</v>
      </c>
      <c r="BN83" s="64">
        <f>IFERROR(Y83*I83/H83,"0")</f>
        <v>65.88</v>
      </c>
      <c r="BO83" s="64">
        <f>IFERROR(1/J83*(X83/H83),"0")</f>
        <v>0.125</v>
      </c>
      <c r="BP83" s="64">
        <f>IFERROR(1/J83*(Y83/H83),"0")</f>
        <v>0.125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8</v>
      </c>
      <c r="Y85" s="559">
        <f>IFERROR(Y83/H83,"0")+IFERROR(Y84/H84,"0")</f>
        <v>8</v>
      </c>
      <c r="Z85" s="559">
        <f>IFERROR(IF(Z83="",0,Z83),"0")+IFERROR(IF(Z84="",0,Z84),"0")</f>
        <v>0.15184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62.4</v>
      </c>
      <c r="Y86" s="559">
        <f>IFERROR(SUM(Y83:Y84),"0")</f>
        <v>62.4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64.8</v>
      </c>
      <c r="Y95" s="558">
        <f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68.951999999999998</v>
      </c>
      <c r="BN95" s="64">
        <f>IFERROR(Y95*I95/H95,"0")</f>
        <v>68.951999999999998</v>
      </c>
      <c r="BO95" s="64">
        <f>IFERROR(1/J95*(X95/H95),"0")</f>
        <v>0.125</v>
      </c>
      <c r="BP95" s="64">
        <f>IFERROR(1/J95*(Y95/H95),"0")</f>
        <v>0.125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8</v>
      </c>
      <c r="Y100" s="559">
        <f>IFERROR(Y95/H95,"0")+IFERROR(Y96/H96,"0")+IFERROR(Y97/H97,"0")+IFERROR(Y98/H98,"0")+IFERROR(Y99/H99,"0")</f>
        <v>8</v>
      </c>
      <c r="Z100" s="559">
        <f>IFERROR(IF(Z95="",0,Z95),"0")+IFERROR(IF(Z96="",0,Z96),"0")+IFERROR(IF(Z97="",0,Z97),"0")+IFERROR(IF(Z98="",0,Z98),"0")+IFERROR(IF(Z99="",0,Z99),"0")</f>
        <v>0.15184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64.8</v>
      </c>
      <c r="Y101" s="559">
        <f>IFERROR(SUM(Y95:Y99),"0")</f>
        <v>64.8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86.4</v>
      </c>
      <c r="Y104" s="558">
        <f>IFERROR(IF(X104="",0,CEILING((X104/$H104),1)*$H104),"")</f>
        <v>86.4</v>
      </c>
      <c r="Z104" s="36">
        <f>IFERROR(IF(Y104=0,"",ROUNDUP(Y104/H104,0)*0.01898),"")</f>
        <v>0.15184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89.88</v>
      </c>
      <c r="BN104" s="64">
        <f>IFERROR(Y104*I104/H104,"0")</f>
        <v>89.88</v>
      </c>
      <c r="BO104" s="64">
        <f>IFERROR(1/J104*(X104/H104),"0")</f>
        <v>0.125</v>
      </c>
      <c r="BP104" s="64">
        <f>IFERROR(1/J104*(Y104/H104),"0")</f>
        <v>0.125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8</v>
      </c>
      <c r="Y108" s="559">
        <f>IFERROR(Y104/H104,"0")+IFERROR(Y105/H105,"0")+IFERROR(Y106/H106,"0")+IFERROR(Y107/H107,"0")</f>
        <v>8</v>
      </c>
      <c r="Z108" s="559">
        <f>IFERROR(IF(Z104="",0,Z104),"0")+IFERROR(IF(Z105="",0,Z105),"0")+IFERROR(IF(Z106="",0,Z106),"0")+IFERROR(IF(Z107="",0,Z107),"0")</f>
        <v>0.15184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86.4</v>
      </c>
      <c r="Y109" s="559">
        <f>IFERROR(SUM(Y104:Y107),"0")</f>
        <v>86.4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64.8</v>
      </c>
      <c r="Y117" s="558">
        <f>IFERROR(IF(X117="",0,CEILING((X117/$H117),1)*$H117),"")</f>
        <v>64.8</v>
      </c>
      <c r="Z117" s="36">
        <f>IFERROR(IF(Y117=0,"",ROUNDUP(Y117/H117,0)*0.01898),"")</f>
        <v>0.15184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68.903999999999996</v>
      </c>
      <c r="BN117" s="64">
        <f>IFERROR(Y117*I117/H117,"0")</f>
        <v>68.903999999999996</v>
      </c>
      <c r="BO117" s="64">
        <f>IFERROR(1/J117*(X117/H117),"0")</f>
        <v>0.125</v>
      </c>
      <c r="BP117" s="64">
        <f>IFERROR(1/J117*(Y117/H117),"0")</f>
        <v>0.125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8</v>
      </c>
      <c r="Y121" s="559">
        <f>IFERROR(Y117/H117,"0")+IFERROR(Y118/H118,"0")+IFERROR(Y119/H119,"0")+IFERROR(Y120/H120,"0")</f>
        <v>8</v>
      </c>
      <c r="Z121" s="559">
        <f>IFERROR(IF(Z117="",0,Z117),"0")+IFERROR(IF(Z118="",0,Z118),"0")+IFERROR(IF(Z119="",0,Z119),"0")+IFERROR(IF(Z120="",0,Z120),"0")</f>
        <v>0.15184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64.8</v>
      </c>
      <c r="Y122" s="559">
        <f>IFERROR(SUM(Y117:Y120),"0")</f>
        <v>64.8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0</v>
      </c>
      <c r="Y215" s="559">
        <f>IFERROR(Y206/H206,"0")+IFERROR(Y207/H207,"0")+IFERROR(Y208/H208,"0")+IFERROR(Y209/H209,"0")+IFERROR(Y210/H210,"0")+IFERROR(Y211/H211,"0")+IFERROR(Y212/H212,"0")+IFERROR(Y213/H213,"0")+IFERROR(Y214/H214,"0")</f>
        <v>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0</v>
      </c>
      <c r="Y216" s="559">
        <f>IFERROR(SUM(Y206:Y214),"0")</f>
        <v>0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67.2</v>
      </c>
      <c r="Y316" s="558">
        <f>IFERROR(IF(X316="",0,CEILING((X316/$H316),1)*$H316),"")</f>
        <v>67.2</v>
      </c>
      <c r="Z316" s="36">
        <f>IFERROR(IF(Y316=0,"",ROUNDUP(Y316/H316,0)*0.01898),"")</f>
        <v>0.15184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71.352000000000004</v>
      </c>
      <c r="BN316" s="64">
        <f>IFERROR(Y316*I316/H316,"0")</f>
        <v>71.352000000000004</v>
      </c>
      <c r="BO316" s="64">
        <f>IFERROR(1/J316*(X316/H316),"0")</f>
        <v>0.125</v>
      </c>
      <c r="BP316" s="64">
        <f>IFERROR(1/J316*(Y316/H316),"0")</f>
        <v>0.125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62.4</v>
      </c>
      <c r="Y317" s="558">
        <f>IFERROR(IF(X317="",0,CEILING((X317/$H317),1)*$H317),"")</f>
        <v>62.4</v>
      </c>
      <c r="Z317" s="36">
        <f>IFERROR(IF(Y317=0,"",ROUNDUP(Y317/H317,0)*0.01898),"")</f>
        <v>0.15184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66.552000000000007</v>
      </c>
      <c r="BN317" s="64">
        <f>IFERROR(Y317*I317/H317,"0")</f>
        <v>66.552000000000007</v>
      </c>
      <c r="BO317" s="64">
        <f>IFERROR(1/J317*(X317/H317),"0")</f>
        <v>0.125</v>
      </c>
      <c r="BP317" s="64">
        <f>IFERROR(1/J317*(Y317/H317),"0")</f>
        <v>0.125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16</v>
      </c>
      <c r="Y319" s="559">
        <f>IFERROR(Y316/H316,"0")+IFERROR(Y317/H317,"0")+IFERROR(Y318/H318,"0")</f>
        <v>16</v>
      </c>
      <c r="Z319" s="559">
        <f>IFERROR(IF(Z316="",0,Z316),"0")+IFERROR(IF(Z317="",0,Z317),"0")+IFERROR(IF(Z318="",0,Z318),"0")</f>
        <v>0.30368000000000001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129.6</v>
      </c>
      <c r="Y320" s="559">
        <f>IFERROR(SUM(Y316:Y318),"0")</f>
        <v>129.6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120</v>
      </c>
      <c r="Y344" s="558">
        <f t="shared" ref="Y344:Y350" si="47">IFERROR(IF(X344="",0,CEILING((X344/$H344),1)*$H344),"")</f>
        <v>120</v>
      </c>
      <c r="Z344" s="36">
        <f>IFERROR(IF(Y344=0,"",ROUNDUP(Y344/H344,0)*0.02175),"")</f>
        <v>0.17399999999999999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123.84</v>
      </c>
      <c r="BN344" s="64">
        <f t="shared" ref="BN344:BN350" si="49">IFERROR(Y344*I344/H344,"0")</f>
        <v>123.84</v>
      </c>
      <c r="BO344" s="64">
        <f t="shared" ref="BO344:BO350" si="50">IFERROR(1/J344*(X344/H344),"0")</f>
        <v>0.16666666666666666</v>
      </c>
      <c r="BP344" s="64">
        <f t="shared" ref="BP344:BP350" si="51">IFERROR(1/J344*(Y344/H344),"0")</f>
        <v>0.16666666666666666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120</v>
      </c>
      <c r="Y347" s="558">
        <f t="shared" si="47"/>
        <v>120</v>
      </c>
      <c r="Z347" s="36">
        <f>IFERROR(IF(Y347=0,"",ROUNDUP(Y347/H347,0)*0.02175),"")</f>
        <v>0.17399999999999999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123.84</v>
      </c>
      <c r="BN347" s="64">
        <f t="shared" si="49"/>
        <v>123.84</v>
      </c>
      <c r="BO347" s="64">
        <f t="shared" si="50"/>
        <v>0.16666666666666666</v>
      </c>
      <c r="BP347" s="64">
        <f t="shared" si="51"/>
        <v>0.16666666666666666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16</v>
      </c>
      <c r="Y351" s="559">
        <f>IFERROR(Y344/H344,"0")+IFERROR(Y345/H345,"0")+IFERROR(Y346/H346,"0")+IFERROR(Y347/H347,"0")+IFERROR(Y348/H348,"0")+IFERROR(Y349/H349,"0")+IFERROR(Y350/H350,"0")</f>
        <v>16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0.34799999999999998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240</v>
      </c>
      <c r="Y352" s="559">
        <f>IFERROR(SUM(Y344:Y350),"0")</f>
        <v>240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120</v>
      </c>
      <c r="Y354" s="558">
        <f>IFERROR(IF(X354="",0,CEILING((X354/$H354),1)*$H354),"")</f>
        <v>120</v>
      </c>
      <c r="Z354" s="36">
        <f>IFERROR(IF(Y354=0,"",ROUNDUP(Y354/H354,0)*0.02175),"")</f>
        <v>0.17399999999999999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123.84</v>
      </c>
      <c r="BN354" s="64">
        <f>IFERROR(Y354*I354/H354,"0")</f>
        <v>123.84</v>
      </c>
      <c r="BO354" s="64">
        <f>IFERROR(1/J354*(X354/H354),"0")</f>
        <v>0.16666666666666666</v>
      </c>
      <c r="BP354" s="64">
        <f>IFERROR(1/J354*(Y354/H354),"0")</f>
        <v>0.16666666666666666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8</v>
      </c>
      <c r="Y356" s="559">
        <f>IFERROR(Y354/H354,"0")+IFERROR(Y355/H355,"0")</f>
        <v>8</v>
      </c>
      <c r="Z356" s="559">
        <f>IFERROR(IF(Z354="",0,Z354),"0")+IFERROR(IF(Z355="",0,Z355),"0")</f>
        <v>0.17399999999999999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120</v>
      </c>
      <c r="Y357" s="559">
        <f>IFERROR(SUM(Y354:Y355),"0")</f>
        <v>120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72</v>
      </c>
      <c r="Y364" s="558">
        <f>IFERROR(IF(X364="",0,CEILING((X364/$H364),1)*$H364),"")</f>
        <v>72</v>
      </c>
      <c r="Z364" s="36">
        <f>IFERROR(IF(Y364=0,"",ROUNDUP(Y364/H364,0)*0.01898),"")</f>
        <v>0.15184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76.152000000000001</v>
      </c>
      <c r="BN364" s="64">
        <f>IFERROR(Y364*I364/H364,"0")</f>
        <v>76.152000000000001</v>
      </c>
      <c r="BO364" s="64">
        <f>IFERROR(1/J364*(X364/H364),"0")</f>
        <v>0.125</v>
      </c>
      <c r="BP364" s="64">
        <f>IFERROR(1/J364*(Y364/H364),"0")</f>
        <v>0.125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8</v>
      </c>
      <c r="Y365" s="559">
        <f>IFERROR(Y364/H364,"0")</f>
        <v>8</v>
      </c>
      <c r="Z365" s="559">
        <f>IFERROR(IF(Z364="",0,Z364),"0")</f>
        <v>0.15184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72</v>
      </c>
      <c r="Y366" s="559">
        <f>IFERROR(SUM(Y364:Y364),"0")</f>
        <v>72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144</v>
      </c>
      <c r="Y379" s="558">
        <f>IFERROR(IF(X379="",0,CEILING((X379/$H379),1)*$H379),"")</f>
        <v>144</v>
      </c>
      <c r="Z379" s="36">
        <f>IFERROR(IF(Y379=0,"",ROUNDUP(Y379/H379,0)*0.01898),"")</f>
        <v>0.30368000000000001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152.304</v>
      </c>
      <c r="BN379" s="64">
        <f>IFERROR(Y379*I379/H379,"0")</f>
        <v>152.304</v>
      </c>
      <c r="BO379" s="64">
        <f>IFERROR(1/J379*(X379/H379),"0")</f>
        <v>0.25</v>
      </c>
      <c r="BP379" s="64">
        <f>IFERROR(1/J379*(Y379/H379),"0")</f>
        <v>0.25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67.2</v>
      </c>
      <c r="Y380" s="558">
        <f>IFERROR(IF(X380="",0,CEILING((X380/$H380),1)*$H380),"")</f>
        <v>67.2</v>
      </c>
      <c r="Z380" s="36">
        <f>IFERROR(IF(Y380=0,"",ROUNDUP(Y380/H380,0)*0.00651),"")</f>
        <v>0.18228</v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74.592000000000013</v>
      </c>
      <c r="BN380" s="64">
        <f>IFERROR(Y380*I380/H380,"0")</f>
        <v>74.592000000000013</v>
      </c>
      <c r="BO380" s="64">
        <f>IFERROR(1/J380*(X380/H380),"0")</f>
        <v>0.15384615384615388</v>
      </c>
      <c r="BP380" s="64">
        <f>IFERROR(1/J380*(Y380/H380),"0")</f>
        <v>0.15384615384615388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44</v>
      </c>
      <c r="Y381" s="559">
        <f>IFERROR(Y379/H379,"0")+IFERROR(Y380/H380,"0")</f>
        <v>44</v>
      </c>
      <c r="Z381" s="559">
        <f>IFERROR(IF(Z379="",0,Z379),"0")+IFERROR(IF(Z380="",0,Z380),"0")</f>
        <v>0.48596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211.2</v>
      </c>
      <c r="Y382" s="559">
        <f>IFERROR(SUM(Y379:Y380),"0")</f>
        <v>211.2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42.24</v>
      </c>
      <c r="Y437" s="558">
        <f t="shared" si="58"/>
        <v>42.24</v>
      </c>
      <c r="Z437" s="36">
        <f t="shared" si="59"/>
        <v>9.5680000000000001E-2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45.12</v>
      </c>
      <c r="BN437" s="64">
        <f t="shared" si="61"/>
        <v>45.12</v>
      </c>
      <c r="BO437" s="64">
        <f t="shared" si="62"/>
        <v>7.6923076923076927E-2</v>
      </c>
      <c r="BP437" s="64">
        <f t="shared" si="63"/>
        <v>7.6923076923076927E-2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9.5680000000000001E-2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42.24</v>
      </c>
      <c r="Y447" s="559">
        <f>IFERROR(SUM(Y432:Y445),"0")</f>
        <v>42.24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42.24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45.12</v>
      </c>
      <c r="BN455" s="64">
        <f t="shared" ref="BN455:BN461" si="66">IFERROR(Y455*I455/H455,"0")</f>
        <v>45.12</v>
      </c>
      <c r="BO455" s="64">
        <f t="shared" ref="BO455:BO461" si="67">IFERROR(1/J455*(X455/H455),"0")</f>
        <v>7.6923076923076927E-2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84.48</v>
      </c>
      <c r="Y456" s="558">
        <f t="shared" si="64"/>
        <v>84.48</v>
      </c>
      <c r="Z456" s="36">
        <f>IFERROR(IF(Y456=0,"",ROUNDUP(Y456/H456,0)*0.01196),"")</f>
        <v>0.19136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90.24</v>
      </c>
      <c r="BN456" s="64">
        <f t="shared" si="66"/>
        <v>90.24</v>
      </c>
      <c r="BO456" s="64">
        <f t="shared" si="67"/>
        <v>0.15384615384615385</v>
      </c>
      <c r="BP456" s="64">
        <f t="shared" si="68"/>
        <v>0.15384615384615385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24</v>
      </c>
      <c r="Y462" s="559">
        <f>IFERROR(Y455/H455,"0")+IFERROR(Y456/H456,"0")+IFERROR(Y457/H457,"0")+IFERROR(Y458/H458,"0")+IFERROR(Y459/H459,"0")+IFERROR(Y460/H460,"0")+IFERROR(Y461/H461,"0")</f>
        <v>24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0.28704000000000002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126.72</v>
      </c>
      <c r="Y463" s="559">
        <f>IFERROR(SUM(Y455:Y461),"0")</f>
        <v>126.72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1392.96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1392.96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1466.328</v>
      </c>
      <c r="Y506" s="559">
        <f>IFERROR(SUM(BN22:BN502),"0")</f>
        <v>1466.328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3</v>
      </c>
      <c r="Y507" s="38">
        <f>ROUNDUP(SUM(BP22:BP502),0)</f>
        <v>3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1541.328</v>
      </c>
      <c r="Y508" s="559">
        <f>GrossWeightTotalR+PalletQtyTotalR*25</f>
        <v>1541.328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172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172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2.7572400000000004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86.4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148.80000000000001</v>
      </c>
      <c r="E515" s="46">
        <f>IFERROR(Y89*1,"0")+IFERROR(Y90*1,"0")+IFERROR(Y91*1,"0")+IFERROR(Y95*1,"0")+IFERROR(Y96*1,"0")+IFERROR(Y97*1,"0")+IFERROR(Y98*1,"0")+IFERROR(Y99*1,"0")</f>
        <v>64.8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151.19999999999999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129.6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432</v>
      </c>
      <c r="U515" s="46">
        <f>IFERROR(Y369*1,"0")+IFERROR(Y370*1,"0")+IFERROR(Y371*1,"0")+IFERROR(Y375*1,"0")+IFERROR(Y379*1,"0")+IFERROR(Y380*1,"0")+IFERROR(Y384*1,"0")</f>
        <v>211.2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168.96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2025-08-21T06:52:25Z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