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1D2C4C4-DFB2-4E80-8A8B-324426A268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5" i="1" l="1"/>
  <c r="X504" i="1"/>
  <c r="X503" i="1"/>
  <c r="BO502" i="1"/>
  <c r="BM502" i="1"/>
  <c r="Y502" i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H515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Y231" i="1"/>
  <c r="Y240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Q515" i="1"/>
  <c r="H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5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5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5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5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Z242" i="1"/>
  <c r="Z247" i="1" s="1"/>
  <c r="BN242" i="1"/>
  <c r="BP242" i="1"/>
  <c r="Z243" i="1"/>
  <c r="BN243" i="1"/>
  <c r="Z245" i="1"/>
  <c r="BN245" i="1"/>
  <c r="L51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Z271" i="1" s="1"/>
  <c r="BP291" i="1"/>
  <c r="BN291" i="1"/>
  <c r="Z291" i="1"/>
  <c r="Y295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75" i="1"/>
  <c r="BN475" i="1"/>
  <c r="Z475" i="1"/>
  <c r="Y257" i="1"/>
  <c r="M515" i="1"/>
  <c r="Y264" i="1"/>
  <c r="BP299" i="1"/>
  <c r="BN299" i="1"/>
  <c r="Z299" i="1"/>
  <c r="Z305" i="1" s="1"/>
  <c r="BP303" i="1"/>
  <c r="BN303" i="1"/>
  <c r="Z303" i="1"/>
  <c r="Y314" i="1"/>
  <c r="BP311" i="1"/>
  <c r="BN311" i="1"/>
  <c r="Z311" i="1"/>
  <c r="Z313" i="1" s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Z372" i="1" s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W515" i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BP432" i="1"/>
  <c r="BN432" i="1"/>
  <c r="Z432" i="1"/>
  <c r="BP435" i="1"/>
  <c r="BN435" i="1"/>
  <c r="Z435" i="1"/>
  <c r="BP439" i="1"/>
  <c r="BN439" i="1"/>
  <c r="Z439" i="1"/>
  <c r="BP492" i="1"/>
  <c r="BN492" i="1"/>
  <c r="Z492" i="1"/>
  <c r="Z493" i="1" s="1"/>
  <c r="Y494" i="1"/>
  <c r="Y499" i="1"/>
  <c r="BP496" i="1"/>
  <c r="BN496" i="1"/>
  <c r="Z496" i="1"/>
  <c r="Z498" i="1" s="1"/>
  <c r="Y498" i="1"/>
  <c r="U515" i="1"/>
  <c r="V515" i="1"/>
  <c r="Y400" i="1"/>
  <c r="Y411" i="1"/>
  <c r="BP441" i="1"/>
  <c r="BN441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93" i="1"/>
  <c r="AB515" i="1"/>
  <c r="Y503" i="1"/>
  <c r="BP502" i="1"/>
  <c r="BN502" i="1"/>
  <c r="Z502" i="1"/>
  <c r="Z503" i="1" s="1"/>
  <c r="Y504" i="1"/>
  <c r="AA515" i="1"/>
  <c r="Y508" i="1" l="1"/>
  <c r="Z468" i="1"/>
  <c r="Z452" i="1"/>
  <c r="X508" i="1"/>
  <c r="Z446" i="1"/>
  <c r="Z339" i="1"/>
  <c r="Z215" i="1"/>
  <c r="Z121" i="1"/>
  <c r="Z80" i="1"/>
  <c r="Z44" i="1"/>
  <c r="Z510" i="1" s="1"/>
  <c r="Y505" i="1"/>
  <c r="Z295" i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<sst xmlns="http://schemas.openxmlformats.org/spreadsheetml/2006/main" count="2234" uniqueCount="811">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</sst>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1468.8</v>
      </c>
      <c r="Y41" s="558">
        <f>IFERROR(IF(X41="",0,CEILING((X41/$H41),1)*$H41),"")</f>
        <v>1468.8000000000002</v>
      </c>
      <c r="Z41" s="36">
        <f>IFERROR(IF(Y41=0,"",ROUNDUP(Y41/H41,0)*0.01898),"")</f>
        <v>2.58128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1527.9599999999996</v>
      </c>
      <c r="BN41" s="64">
        <f>IFERROR(Y41*I41/H41,"0")</f>
        <v>1527.96</v>
      </c>
      <c r="BO41" s="64">
        <f>IFERROR(1/J41*(X41/H41),"0")</f>
        <v>2.125</v>
      </c>
      <c r="BP41" s="64">
        <f>IFERROR(1/J41*(Y41/H41),"0")</f>
        <v>2.125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136</v>
      </c>
      <c r="Y44" s="559">
        <f>IFERROR(Y41/H41,"0")+IFERROR(Y42/H42,"0")+IFERROR(Y43/H43,"0")</f>
        <v>136</v>
      </c>
      <c r="Z44" s="559">
        <f>IFERROR(IF(Z41="",0,Z41),"0")+IFERROR(IF(Z42="",0,Z42),"0")+IFERROR(IF(Z43="",0,Z43),"0")</f>
        <v>2.58128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1468.8</v>
      </c>
      <c r="Y45" s="559">
        <f>IFERROR(SUM(Y41:Y43),"0")</f>
        <v>1468.8000000000002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448</v>
      </c>
      <c r="Y52" s="558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777.6</v>
      </c>
      <c r="Y53" s="558">
        <f t="shared" si="6"/>
        <v>777.6</v>
      </c>
      <c r="Z53" s="36">
        <f>IFERROR(IF(Y53=0,"",ROUNDUP(Y53/H53,0)*0.01898),"")</f>
        <v>1.36656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808.91999999999985</v>
      </c>
      <c r="BN53" s="64">
        <f t="shared" si="8"/>
        <v>808.91999999999985</v>
      </c>
      <c r="BO53" s="64">
        <f t="shared" si="9"/>
        <v>1.125</v>
      </c>
      <c r="BP53" s="64">
        <f t="shared" si="10"/>
        <v>1.125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112</v>
      </c>
      <c r="Y58" s="559">
        <f>IFERROR(Y52/H52,"0")+IFERROR(Y53/H53,"0")+IFERROR(Y54/H54,"0")+IFERROR(Y55/H55,"0")+IFERROR(Y56/H56,"0")+IFERROR(Y57/H57,"0")</f>
        <v>112</v>
      </c>
      <c r="Z58" s="559">
        <f>IFERROR(IF(Z52="",0,Z52),"0")+IFERROR(IF(Z53="",0,Z53),"0")+IFERROR(IF(Z54="",0,Z54),"0")+IFERROR(IF(Z55="",0,Z55),"0")+IFERROR(IF(Z56="",0,Z56),"0")+IFERROR(IF(Z57="",0,Z57),"0")</f>
        <v>2.1257600000000001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1225.5999999999999</v>
      </c>
      <c r="Y59" s="559">
        <f>IFERROR(SUM(Y52:Y57),"0")</f>
        <v>1225.5999999999999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691.2</v>
      </c>
      <c r="Y61" s="558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64</v>
      </c>
      <c r="Y65" s="559">
        <f>IFERROR(Y61/H61,"0")+IFERROR(Y62/H62,"0")+IFERROR(Y63/H63,"0")+IFERROR(Y64/H64,"0")</f>
        <v>64</v>
      </c>
      <c r="Z65" s="559">
        <f>IFERROR(IF(Z61="",0,Z61),"0")+IFERROR(IF(Z62="",0,Z62),"0")+IFERROR(IF(Z63="",0,Z63),"0")+IFERROR(IF(Z64="",0,Z64),"0")</f>
        <v>1.21472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691.2</v>
      </c>
      <c r="Y66" s="559">
        <f>IFERROR(SUM(Y61:Y64),"0")</f>
        <v>691.2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124.8</v>
      </c>
      <c r="Y83" s="55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16</v>
      </c>
      <c r="Y85" s="559">
        <f>IFERROR(Y83/H83,"0")+IFERROR(Y84/H84,"0")</f>
        <v>16</v>
      </c>
      <c r="Z85" s="559">
        <f>IFERROR(IF(Z83="",0,Z83),"0")+IFERROR(IF(Z84="",0,Z84),"0")</f>
        <v>0.30368000000000001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124.8</v>
      </c>
      <c r="Y86" s="559">
        <f>IFERROR(SUM(Y83:Y84),"0")</f>
        <v>124.8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518.4</v>
      </c>
      <c r="Y89" s="558">
        <f>IFERROR(IF(X89="",0,CEILING((X89/$H89),1)*$H89),"")</f>
        <v>518.40000000000009</v>
      </c>
      <c r="Z89" s="36">
        <f>IFERROR(IF(Y89=0,"",ROUNDUP(Y89/H89,0)*0.01898),"")</f>
        <v>0.91104000000000007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539.27999999999986</v>
      </c>
      <c r="BN89" s="64">
        <f>IFERROR(Y89*I89/H89,"0")</f>
        <v>539.28000000000009</v>
      </c>
      <c r="BO89" s="64">
        <f>IFERROR(1/J89*(X89/H89),"0")</f>
        <v>0.74999999999999989</v>
      </c>
      <c r="BP89" s="64">
        <f>IFERROR(1/J89*(Y89/H89),"0")</f>
        <v>0.75000000000000011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47.999999999999993</v>
      </c>
      <c r="Y92" s="559">
        <f>IFERROR(Y89/H89,"0")+IFERROR(Y90/H90,"0")+IFERROR(Y91/H91,"0")</f>
        <v>48.000000000000007</v>
      </c>
      <c r="Z92" s="559">
        <f>IFERROR(IF(Z89="",0,Z89),"0")+IFERROR(IF(Z90="",0,Z90),"0")+IFERROR(IF(Z91="",0,Z91),"0")</f>
        <v>0.91104000000000007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518.4</v>
      </c>
      <c r="Y93" s="559">
        <f>IFERROR(SUM(Y89:Y91),"0")</f>
        <v>518.40000000000009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324</v>
      </c>
      <c r="Y95" s="558">
        <f>IFERROR(IF(X95="",0,CEILING((X95/$H95),1)*$H95),"")</f>
        <v>324</v>
      </c>
      <c r="Z95" s="36">
        <f>IFERROR(IF(Y95=0,"",ROUNDUP(Y95/H95,0)*0.01898),"")</f>
        <v>0.75919999999999999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344.76000000000005</v>
      </c>
      <c r="BN95" s="64">
        <f>IFERROR(Y95*I95/H95,"0")</f>
        <v>344.76000000000005</v>
      </c>
      <c r="BO95" s="64">
        <f>IFERROR(1/J95*(X95/H95),"0")</f>
        <v>0.625</v>
      </c>
      <c r="BP95" s="64">
        <f>IFERROR(1/J95*(Y95/H95),"0")</f>
        <v>0.625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75.599999999999994</v>
      </c>
      <c r="Y98" s="558">
        <f>IFERROR(IF(X98="",0,CEILING((X98/$H98),1)*$H98),"")</f>
        <v>75.600000000000009</v>
      </c>
      <c r="Z98" s="36">
        <f>IFERROR(IF(Y98=0,"",ROUNDUP(Y98/H98,0)*0.00651),"")</f>
        <v>0.18228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82.655999999999977</v>
      </c>
      <c r="BN98" s="64">
        <f>IFERROR(Y98*I98/H98,"0")</f>
        <v>82.656000000000006</v>
      </c>
      <c r="BO98" s="64">
        <f>IFERROR(1/J98*(X98/H98),"0")</f>
        <v>0.15384615384615383</v>
      </c>
      <c r="BP98" s="64">
        <f>IFERROR(1/J98*(Y98/H98),"0")</f>
        <v>0.15384615384615385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68</v>
      </c>
      <c r="Y100" s="559">
        <f>IFERROR(Y95/H95,"0")+IFERROR(Y96/H96,"0")+IFERROR(Y97/H97,"0")+IFERROR(Y98/H98,"0")+IFERROR(Y99/H99,"0")</f>
        <v>68</v>
      </c>
      <c r="Z100" s="559">
        <f>IFERROR(IF(Z95="",0,Z95),"0")+IFERROR(IF(Z96="",0,Z96),"0")+IFERROR(IF(Z97="",0,Z97),"0")+IFERROR(IF(Z98="",0,Z98),"0")+IFERROR(IF(Z99="",0,Z99),"0")</f>
        <v>0.94147999999999998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399.6</v>
      </c>
      <c r="Y101" s="559">
        <f>IFERROR(SUM(Y95:Y99),"0")</f>
        <v>399.6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1036.8</v>
      </c>
      <c r="Y104" s="558">
        <f>IFERROR(IF(X104="",0,CEILING((X104/$H104),1)*$H104),"")</f>
        <v>1036.8000000000002</v>
      </c>
      <c r="Z104" s="36">
        <f>IFERROR(IF(Y104=0,"",ROUNDUP(Y104/H104,0)*0.01898),"")</f>
        <v>1.8220800000000001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1078.5599999999997</v>
      </c>
      <c r="BN104" s="64">
        <f>IFERROR(Y104*I104/H104,"0")</f>
        <v>1078.5600000000002</v>
      </c>
      <c r="BO104" s="64">
        <f>IFERROR(1/J104*(X104/H104),"0")</f>
        <v>1.4999999999999998</v>
      </c>
      <c r="BP104" s="64">
        <f>IFERROR(1/J104*(Y104/H104),"0")</f>
        <v>1.5000000000000002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95.999999999999986</v>
      </c>
      <c r="Y108" s="559">
        <f>IFERROR(Y104/H104,"0")+IFERROR(Y105/H105,"0")+IFERROR(Y106/H106,"0")+IFERROR(Y107/H107,"0")</f>
        <v>96.000000000000014</v>
      </c>
      <c r="Z108" s="559">
        <f>IFERROR(IF(Z104="",0,Z104),"0")+IFERROR(IF(Z105="",0,Z105),"0")+IFERROR(IF(Z106="",0,Z106),"0")+IFERROR(IF(Z107="",0,Z107),"0")</f>
        <v>1.8220800000000001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1036.8</v>
      </c>
      <c r="Y109" s="559">
        <f>IFERROR(SUM(Y104:Y107),"0")</f>
        <v>1036.8000000000002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388.8</v>
      </c>
      <c r="Y117" s="558">
        <f>IFERROR(IF(X117="",0,CEILING((X117/$H117),1)*$H117),"")</f>
        <v>388.79999999999995</v>
      </c>
      <c r="Z117" s="36">
        <f>IFERROR(IF(Y117=0,"",ROUNDUP(Y117/H117,0)*0.01898),"")</f>
        <v>0.91104000000000007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413.42399999999998</v>
      </c>
      <c r="BN117" s="64">
        <f>IFERROR(Y117*I117/H117,"0")</f>
        <v>413.42399999999992</v>
      </c>
      <c r="BO117" s="64">
        <f>IFERROR(1/J117*(X117/H117),"0")</f>
        <v>0.75</v>
      </c>
      <c r="BP117" s="64">
        <f>IFERROR(1/J117*(Y117/H117),"0")</f>
        <v>0.75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97.2</v>
      </c>
      <c r="Y119" s="558">
        <f>IFERROR(IF(X119="",0,CEILING((X119/$H119),1)*$H119),"")</f>
        <v>97.2</v>
      </c>
      <c r="Z119" s="36">
        <f>IFERROR(IF(Y119=0,"",ROUNDUP(Y119/H119,0)*0.00651),"")</f>
        <v>0.23436000000000001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106.27199999999999</v>
      </c>
      <c r="BN119" s="64">
        <f>IFERROR(Y119*I119/H119,"0")</f>
        <v>106.27199999999999</v>
      </c>
      <c r="BO119" s="64">
        <f>IFERROR(1/J119*(X119/H119),"0")</f>
        <v>0.19780219780219782</v>
      </c>
      <c r="BP119" s="64">
        <f>IFERROR(1/J119*(Y119/H119),"0")</f>
        <v>0.19780219780219782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84</v>
      </c>
      <c r="Y121" s="559">
        <f>IFERROR(Y117/H117,"0")+IFERROR(Y118/H118,"0")+IFERROR(Y119/H119,"0")+IFERROR(Y120/H120,"0")</f>
        <v>84</v>
      </c>
      <c r="Z121" s="559">
        <f>IFERROR(IF(Z117="",0,Z117),"0")+IFERROR(IF(Z118="",0,Z118),"0")+IFERROR(IF(Z119="",0,Z119),"0")+IFERROR(IF(Z120="",0,Z120),"0")</f>
        <v>1.1454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486</v>
      </c>
      <c r="Y122" s="559">
        <f>IFERROR(SUM(Y117:Y120),"0")</f>
        <v>485.99999999999994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151.19999999999999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160.91999999999999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0.27272727272727271</v>
      </c>
      <c r="BP162" s="64">
        <f t="shared" ref="BP162:BP170" si="20">IFERROR(1/J162*(Y162/H162),"0")</f>
        <v>0.27272727272727271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504</v>
      </c>
      <c r="Y164" s="558">
        <f t="shared" si="16"/>
        <v>504</v>
      </c>
      <c r="Z164" s="36">
        <f>IFERROR(IF(Y164=0,"",ROUNDUP(Y164/H164,0)*0.00902),"")</f>
        <v>1.0824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529.19999999999993</v>
      </c>
      <c r="BN164" s="64">
        <f t="shared" si="18"/>
        <v>529.19999999999993</v>
      </c>
      <c r="BO164" s="64">
        <f t="shared" si="19"/>
        <v>0.90909090909090917</v>
      </c>
      <c r="BP164" s="64">
        <f t="shared" si="20"/>
        <v>0.90909090909090917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264.60000000000002</v>
      </c>
      <c r="Y165" s="558">
        <f t="shared" si="16"/>
        <v>264.60000000000002</v>
      </c>
      <c r="Z165" s="36">
        <f>IFERROR(IF(Y165=0,"",ROUNDUP(Y165/H165,0)*0.00502),"")</f>
        <v>0.63251999999999997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280.97999999999996</v>
      </c>
      <c r="BN165" s="64">
        <f t="shared" si="18"/>
        <v>280.97999999999996</v>
      </c>
      <c r="BO165" s="64">
        <f t="shared" si="19"/>
        <v>0.53846153846153855</v>
      </c>
      <c r="BP165" s="64">
        <f t="shared" si="20"/>
        <v>0.53846153846153855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604.79999999999995</v>
      </c>
      <c r="Y168" s="558">
        <f t="shared" si="16"/>
        <v>604.80000000000007</v>
      </c>
      <c r="Z168" s="36">
        <f>IFERROR(IF(Y168=0,"",ROUNDUP(Y168/H168,0)*0.00502),"")</f>
        <v>1.4457599999999999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633.59999999999991</v>
      </c>
      <c r="BN168" s="64">
        <f t="shared" si="18"/>
        <v>633.6</v>
      </c>
      <c r="BO168" s="64">
        <f t="shared" si="19"/>
        <v>1.2307692307692306</v>
      </c>
      <c r="BP168" s="64">
        <f t="shared" si="20"/>
        <v>1.2307692307692308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570</v>
      </c>
      <c r="Y171" s="559">
        <f>IFERROR(Y162/H162,"0")+IFERROR(Y163/H163,"0")+IFERROR(Y164/H164,"0")+IFERROR(Y165/H165,"0")+IFERROR(Y166/H166,"0")+IFERROR(Y167/H167,"0")+IFERROR(Y168/H168,"0")+IFERROR(Y169/H169,"0")+IFERROR(Y170/H170,"0")</f>
        <v>570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3.4853999999999998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1524.6</v>
      </c>
      <c r="Y172" s="559">
        <f>IFERROR(SUM(Y162:Y170),"0")</f>
        <v>1524.6000000000001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518.4</v>
      </c>
      <c r="Y195" s="558">
        <f t="shared" ref="Y195:Y202" si="21">IFERROR(IF(X195="",0,CEILING((X195/$H195),1)*$H195),"")</f>
        <v>518.40000000000009</v>
      </c>
      <c r="Z195" s="36">
        <f>IFERROR(IF(Y195=0,"",ROUNDUP(Y195/H195,0)*0.00902),"")</f>
        <v>0.86592000000000002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538.55999999999995</v>
      </c>
      <c r="BN195" s="64">
        <f t="shared" ref="BN195:BN202" si="23">IFERROR(Y195*I195/H195,"0")</f>
        <v>538.56000000000006</v>
      </c>
      <c r="BO195" s="64">
        <f t="shared" ref="BO195:BO202" si="24">IFERROR(1/J195*(X195/H195),"0")</f>
        <v>0.72727272727272718</v>
      </c>
      <c r="BP195" s="64">
        <f t="shared" ref="BP195:BP202" si="25">IFERROR(1/J195*(Y195/H195),"0")</f>
        <v>0.7272727272727274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129.6</v>
      </c>
      <c r="Y196" s="558">
        <f t="shared" si="21"/>
        <v>129.60000000000002</v>
      </c>
      <c r="Z196" s="36">
        <f>IFERROR(IF(Y196=0,"",ROUNDUP(Y196/H196,0)*0.00902),"")</f>
        <v>0.21648000000000001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134.63999999999999</v>
      </c>
      <c r="BN196" s="64">
        <f t="shared" si="23"/>
        <v>134.64000000000001</v>
      </c>
      <c r="BO196" s="64">
        <f t="shared" si="24"/>
        <v>0.1818181818181818</v>
      </c>
      <c r="BP196" s="64">
        <f t="shared" si="25"/>
        <v>0.18181818181818185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129.6</v>
      </c>
      <c r="Y197" s="558">
        <f t="shared" si="21"/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134.63999999999999</v>
      </c>
      <c r="BN197" s="64">
        <f t="shared" si="23"/>
        <v>134.64000000000001</v>
      </c>
      <c r="BO197" s="64">
        <f t="shared" si="24"/>
        <v>0.1818181818181818</v>
      </c>
      <c r="BP197" s="64">
        <f t="shared" si="25"/>
        <v>0.18181818181818185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129.6</v>
      </c>
      <c r="Y198" s="558">
        <f t="shared" si="21"/>
        <v>129.60000000000002</v>
      </c>
      <c r="Z198" s="36">
        <f>IFERROR(IF(Y198=0,"",ROUNDUP(Y198/H198,0)*0.00902),"")</f>
        <v>0.21648000000000001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134.63999999999999</v>
      </c>
      <c r="BN198" s="64">
        <f t="shared" si="23"/>
        <v>134.64000000000001</v>
      </c>
      <c r="BO198" s="64">
        <f t="shared" si="24"/>
        <v>0.1818181818181818</v>
      </c>
      <c r="BP198" s="64">
        <f t="shared" si="25"/>
        <v>0.18181818181818185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167.99999999999997</v>
      </c>
      <c r="Y203" s="559">
        <f>IFERROR(Y195/H195,"0")+IFERROR(Y196/H196,"0")+IFERROR(Y197/H197,"0")+IFERROR(Y198/H198,"0")+IFERROR(Y199/H199,"0")+IFERROR(Y200/H200,"0")+IFERROR(Y201/H201,"0")+IFERROR(Y202/H202,"0")</f>
        <v>168.00000000000003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1.51536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907.2</v>
      </c>
      <c r="Y204" s="559">
        <f>IFERROR(SUM(Y195:Y202),"0")</f>
        <v>907.20000000000016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626.4</v>
      </c>
      <c r="Y208" s="558">
        <f t="shared" si="26"/>
        <v>626.4</v>
      </c>
      <c r="Z208" s="36">
        <f>IFERROR(IF(Y208=0,"",ROUNDUP(Y208/H208,0)*0.01898),"")</f>
        <v>1.36656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663.76800000000003</v>
      </c>
      <c r="BN208" s="64">
        <f t="shared" si="28"/>
        <v>663.76800000000003</v>
      </c>
      <c r="BO208" s="64">
        <f t="shared" si="29"/>
        <v>1.125</v>
      </c>
      <c r="BP208" s="64">
        <f t="shared" si="30"/>
        <v>1.125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86.4</v>
      </c>
      <c r="Y209" s="558">
        <f t="shared" si="26"/>
        <v>86.399999999999991</v>
      </c>
      <c r="Z209" s="36">
        <f t="shared" ref="Z209:Z214" si="31">IFERROR(IF(Y209=0,"",ROUNDUP(Y209/H209,0)*0.00651),"")</f>
        <v>0.23436000000000001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96.12</v>
      </c>
      <c r="BN209" s="64">
        <f t="shared" si="28"/>
        <v>96.11999999999999</v>
      </c>
      <c r="BO209" s="64">
        <f t="shared" si="29"/>
        <v>0.19780219780219785</v>
      </c>
      <c r="BP209" s="64">
        <f t="shared" si="30"/>
        <v>0.19780219780219782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172.8</v>
      </c>
      <c r="Y212" s="558">
        <f t="shared" si="26"/>
        <v>172.79999999999998</v>
      </c>
      <c r="Z212" s="36">
        <f t="shared" si="31"/>
        <v>0.46872000000000003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190.94400000000005</v>
      </c>
      <c r="BN212" s="64">
        <f t="shared" si="28"/>
        <v>190.94400000000002</v>
      </c>
      <c r="BO212" s="64">
        <f t="shared" si="29"/>
        <v>0.3956043956043957</v>
      </c>
      <c r="BP212" s="64">
        <f t="shared" si="30"/>
        <v>0.39560439560439564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57.6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63.792000000000002</v>
      </c>
      <c r="BN214" s="64">
        <f t="shared" si="28"/>
        <v>63.792000000000002</v>
      </c>
      <c r="BO214" s="64">
        <f t="shared" si="29"/>
        <v>0.13186813186813187</v>
      </c>
      <c r="BP214" s="64">
        <f t="shared" si="30"/>
        <v>0.13186813186813187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264</v>
      </c>
      <c r="Y215" s="559">
        <f>IFERROR(Y206/H206,"0")+IFERROR(Y207/H207,"0")+IFERROR(Y208/H208,"0")+IFERROR(Y209/H209,"0")+IFERROR(Y210/H210,"0")+IFERROR(Y211/H211,"0")+IFERROR(Y212/H212,"0")+IFERROR(Y213/H213,"0")+IFERROR(Y214/H214,"0")</f>
        <v>264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2.6164799999999997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1087.1999999999998</v>
      </c>
      <c r="Y216" s="559">
        <f>IFERROR(SUM(Y206:Y214),"0")</f>
        <v>1087.1999999999998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115.2</v>
      </c>
      <c r="Y269" s="558">
        <f>IFERROR(IF(X269="",0,CEILING((X269/$H269),1)*$H269),"")</f>
        <v>115.19999999999999</v>
      </c>
      <c r="Z269" s="36">
        <f>IFERROR(IF(Y269=0,"",ROUNDUP(Y269/H269,0)*0.00651),"")</f>
        <v>0.31247999999999998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127.29600000000001</v>
      </c>
      <c r="BN269" s="64">
        <f>IFERROR(Y269*I269/H269,"0")</f>
        <v>127.29600000000001</v>
      </c>
      <c r="BO269" s="64">
        <f>IFERROR(1/J269*(X269/H269),"0")</f>
        <v>0.26373626373626374</v>
      </c>
      <c r="BP269" s="64">
        <f>IFERROR(1/J269*(Y269/H269),"0")</f>
        <v>0.26373626373626374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345.6</v>
      </c>
      <c r="Y270" s="558">
        <f>IFERROR(IF(X270="",0,CEILING((X270/$H270),1)*$H270),"")</f>
        <v>345.59999999999997</v>
      </c>
      <c r="Z270" s="36">
        <f>IFERROR(IF(Y270=0,"",ROUNDUP(Y270/H270,0)*0.00651),"")</f>
        <v>0.93744000000000005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371.5200000000001</v>
      </c>
      <c r="BN270" s="64">
        <f>IFERROR(Y270*I270/H270,"0")</f>
        <v>371.52</v>
      </c>
      <c r="BO270" s="64">
        <f>IFERROR(1/J270*(X270/H270),"0")</f>
        <v>0.7912087912087914</v>
      </c>
      <c r="BP270" s="64">
        <f>IFERROR(1/J270*(Y270/H270),"0")</f>
        <v>0.79120879120879128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192.00000000000003</v>
      </c>
      <c r="Y271" s="559">
        <f>IFERROR(Y268/H268,"0")+IFERROR(Y269/H269,"0")+IFERROR(Y270/H270,"0")</f>
        <v>192</v>
      </c>
      <c r="Z271" s="559">
        <f>IFERROR(IF(Z268="",0,Z268),"0")+IFERROR(IF(Z269="",0,Z269),"0")+IFERROR(IF(Z270="",0,Z270),"0")</f>
        <v>1.2499199999999999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460.8</v>
      </c>
      <c r="Y272" s="559">
        <f>IFERROR(SUM(Y268:Y270),"0")</f>
        <v>460.79999999999995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201.6</v>
      </c>
      <c r="Y316" s="558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124.8</v>
      </c>
      <c r="Y317" s="558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133.10400000000001</v>
      </c>
      <c r="BN317" s="64">
        <f>IFERROR(Y317*I317/H317,"0")</f>
        <v>133.10400000000001</v>
      </c>
      <c r="BO317" s="64">
        <f>IFERROR(1/J317*(X317/H317),"0")</f>
        <v>0.25</v>
      </c>
      <c r="BP317" s="64">
        <f>IFERROR(1/J317*(Y317/H317),"0")</f>
        <v>0.25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67.2</v>
      </c>
      <c r="Y318" s="558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71.352000000000004</v>
      </c>
      <c r="BN318" s="64">
        <f>IFERROR(Y318*I318/H318,"0")</f>
        <v>71.352000000000004</v>
      </c>
      <c r="BO318" s="64">
        <f>IFERROR(1/J318*(X318/H318),"0")</f>
        <v>0.125</v>
      </c>
      <c r="BP318" s="64">
        <f>IFERROR(1/J318*(Y318/H318),"0")</f>
        <v>0.125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48</v>
      </c>
      <c r="Y319" s="559">
        <f>IFERROR(Y316/H316,"0")+IFERROR(Y317/H317,"0")+IFERROR(Y318/H318,"0")</f>
        <v>48</v>
      </c>
      <c r="Z319" s="559">
        <f>IFERROR(IF(Z316="",0,Z316),"0")+IFERROR(IF(Z317="",0,Z317),"0")+IFERROR(IF(Z318="",0,Z318),"0")</f>
        <v>0.91104000000000007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393.59999999999997</v>
      </c>
      <c r="Y320" s="559">
        <f>IFERROR(SUM(Y316:Y318),"0")</f>
        <v>393.6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360</v>
      </c>
      <c r="Y344" s="558">
        <f t="shared" ref="Y344:Y350" si="47">IFERROR(IF(X344="",0,CEILING((X344/$H344),1)*$H344),"")</f>
        <v>360</v>
      </c>
      <c r="Z344" s="36">
        <f>IFERROR(IF(Y344=0,"",ROUNDUP(Y344/H344,0)*0.02175),"")</f>
        <v>0.52200000000000002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371.52000000000004</v>
      </c>
      <c r="BN344" s="64">
        <f t="shared" ref="BN344:BN350" si="49">IFERROR(Y344*I344/H344,"0")</f>
        <v>371.52000000000004</v>
      </c>
      <c r="BO344" s="64">
        <f t="shared" ref="BO344:BO350" si="50">IFERROR(1/J344*(X344/H344),"0")</f>
        <v>0.5</v>
      </c>
      <c r="BP344" s="64">
        <f t="shared" ref="BP344:BP350" si="51">IFERROR(1/J344*(Y344/H344),"0")</f>
        <v>0.5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480</v>
      </c>
      <c r="Y345" s="558">
        <f t="shared" si="47"/>
        <v>480</v>
      </c>
      <c r="Z345" s="36">
        <f>IFERROR(IF(Y345=0,"",ROUNDUP(Y345/H345,0)*0.02175),"")</f>
        <v>0.69599999999999995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495.36</v>
      </c>
      <c r="BN345" s="64">
        <f t="shared" si="49"/>
        <v>495.36</v>
      </c>
      <c r="BO345" s="64">
        <f t="shared" si="50"/>
        <v>0.66666666666666663</v>
      </c>
      <c r="BP345" s="64">
        <f t="shared" si="51"/>
        <v>0.66666666666666663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540</v>
      </c>
      <c r="Y347" s="558">
        <f t="shared" si="47"/>
        <v>540</v>
      </c>
      <c r="Z347" s="36">
        <f>IFERROR(IF(Y347=0,"",ROUNDUP(Y347/H347,0)*0.02175),"")</f>
        <v>0.78299999999999992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557.28000000000009</v>
      </c>
      <c r="BN347" s="64">
        <f t="shared" si="49"/>
        <v>557.28000000000009</v>
      </c>
      <c r="BO347" s="64">
        <f t="shared" si="50"/>
        <v>0.75</v>
      </c>
      <c r="BP347" s="64">
        <f t="shared" si="51"/>
        <v>0.75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92</v>
      </c>
      <c r="Y351" s="559">
        <f>IFERROR(Y344/H344,"0")+IFERROR(Y345/H345,"0")+IFERROR(Y346/H346,"0")+IFERROR(Y347/H347,"0")+IFERROR(Y348/H348,"0")+IFERROR(Y349/H349,"0")+IFERROR(Y350/H350,"0")</f>
        <v>92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2.0009999999999999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1380</v>
      </c>
      <c r="Y352" s="559">
        <f>IFERROR(SUM(Y344:Y350),"0")</f>
        <v>1380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480</v>
      </c>
      <c r="Y354" s="558">
        <f>IFERROR(IF(X354="",0,CEILING((X354/$H354),1)*$H354),"")</f>
        <v>480</v>
      </c>
      <c r="Z354" s="36">
        <f>IFERROR(IF(Y354=0,"",ROUNDUP(Y354/H354,0)*0.02175),"")</f>
        <v>0.69599999999999995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495.36</v>
      </c>
      <c r="BN354" s="64">
        <f>IFERROR(Y354*I354/H354,"0")</f>
        <v>495.36</v>
      </c>
      <c r="BO354" s="64">
        <f>IFERROR(1/J354*(X354/H354),"0")</f>
        <v>0.66666666666666663</v>
      </c>
      <c r="BP354" s="64">
        <f>IFERROR(1/J354*(Y354/H354),"0")</f>
        <v>0.66666666666666663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32</v>
      </c>
      <c r="Y356" s="559">
        <f>IFERROR(Y354/H354,"0")+IFERROR(Y355/H355,"0")</f>
        <v>32</v>
      </c>
      <c r="Z356" s="559">
        <f>IFERROR(IF(Z354="",0,Z354),"0")+IFERROR(IF(Z355="",0,Z355),"0")</f>
        <v>0.69599999999999995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480</v>
      </c>
      <c r="Y357" s="559">
        <f>IFERROR(SUM(Y354:Y355),"0")</f>
        <v>480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144</v>
      </c>
      <c r="Y364" s="558">
        <f>IFERROR(IF(X364="",0,CEILING((X364/$H364),1)*$H364),"")</f>
        <v>144</v>
      </c>
      <c r="Z364" s="36">
        <f>IFERROR(IF(Y364=0,"",ROUNDUP(Y364/H364,0)*0.01898),"")</f>
        <v>0.30368000000000001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152.304</v>
      </c>
      <c r="BN364" s="64">
        <f>IFERROR(Y364*I364/H364,"0")</f>
        <v>152.304</v>
      </c>
      <c r="BO364" s="64">
        <f>IFERROR(1/J364*(X364/H364),"0")</f>
        <v>0.25</v>
      </c>
      <c r="BP364" s="64">
        <f>IFERROR(1/J364*(Y364/H364),"0")</f>
        <v>0.25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16</v>
      </c>
      <c r="Y365" s="559">
        <f>IFERROR(Y364/H364,"0")</f>
        <v>16</v>
      </c>
      <c r="Z365" s="559">
        <f>IFERROR(IF(Z364="",0,Z364),"0")</f>
        <v>0.30368000000000001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144</v>
      </c>
      <c r="Y366" s="559">
        <f>IFERROR(SUM(Y364:Y364),"0")</f>
        <v>144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600</v>
      </c>
      <c r="Y370" s="558">
        <f>IFERROR(IF(X370="",0,CEILING((X370/$H370),1)*$H370),"")</f>
        <v>600</v>
      </c>
      <c r="Z370" s="36">
        <f>IFERROR(IF(Y370=0,"",ROUNDUP(Y370/H370,0)*0.01898),"")</f>
        <v>0.94900000000000007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621.75</v>
      </c>
      <c r="BN370" s="64">
        <f>IFERROR(Y370*I370/H370,"0")</f>
        <v>621.75</v>
      </c>
      <c r="BO370" s="64">
        <f>IFERROR(1/J370*(X370/H370),"0")</f>
        <v>0.78125</v>
      </c>
      <c r="BP370" s="64">
        <f>IFERROR(1/J370*(Y370/H370),"0")</f>
        <v>0.78125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50</v>
      </c>
      <c r="Y372" s="559">
        <f>IFERROR(Y369/H369,"0")+IFERROR(Y370/H370,"0")+IFERROR(Y371/H371,"0")</f>
        <v>50</v>
      </c>
      <c r="Z372" s="559">
        <f>IFERROR(IF(Z369="",0,Z369),"0")+IFERROR(IF(Z370="",0,Z370),"0")+IFERROR(IF(Z371="",0,Z371),"0")</f>
        <v>0.94900000000000007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600</v>
      </c>
      <c r="Y373" s="559">
        <f>IFERROR(SUM(Y369:Y371),"0")</f>
        <v>600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432</v>
      </c>
      <c r="Y379" s="558">
        <f>IFERROR(IF(X379="",0,CEILING((X379/$H379),1)*$H379),"")</f>
        <v>432</v>
      </c>
      <c r="Z379" s="36">
        <f>IFERROR(IF(Y379=0,"",ROUNDUP(Y379/H379,0)*0.01898),"")</f>
        <v>0.91104000000000007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456.91199999999998</v>
      </c>
      <c r="BN379" s="64">
        <f>IFERROR(Y379*I379/H379,"0")</f>
        <v>456.91199999999998</v>
      </c>
      <c r="BO379" s="64">
        <f>IFERROR(1/J379*(X379/H379),"0")</f>
        <v>0.75</v>
      </c>
      <c r="BP379" s="64">
        <f>IFERROR(1/J379*(Y379/H379),"0")</f>
        <v>0.75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86.4</v>
      </c>
      <c r="Y380" s="558">
        <f>IFERROR(IF(X380="",0,CEILING((X380/$H380),1)*$H380),"")</f>
        <v>86.399999999999991</v>
      </c>
      <c r="Z380" s="36">
        <f>IFERROR(IF(Y380=0,"",ROUNDUP(Y380/H380,0)*0.00651),"")</f>
        <v>0.23436000000000001</v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95.904000000000011</v>
      </c>
      <c r="BN380" s="64">
        <f>IFERROR(Y380*I380/H380,"0")</f>
        <v>95.904000000000011</v>
      </c>
      <c r="BO380" s="64">
        <f>IFERROR(1/J380*(X380/H380),"0")</f>
        <v>0.19780219780219785</v>
      </c>
      <c r="BP380" s="64">
        <f>IFERROR(1/J380*(Y380/H380),"0")</f>
        <v>0.19780219780219782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84</v>
      </c>
      <c r="Y381" s="559">
        <f>IFERROR(Y379/H379,"0")+IFERROR(Y380/H380,"0")</f>
        <v>84</v>
      </c>
      <c r="Z381" s="559">
        <f>IFERROR(IF(Z379="",0,Z379),"0")+IFERROR(IF(Z380="",0,Z380),"0")</f>
        <v>1.1454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518.4</v>
      </c>
      <c r="Y382" s="559">
        <f>IFERROR(SUM(Y379:Y380),"0")</f>
        <v>518.4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633.6</v>
      </c>
      <c r="Y434" s="558">
        <f t="shared" si="58"/>
        <v>633.6</v>
      </c>
      <c r="Z434" s="36">
        <f t="shared" si="59"/>
        <v>1.4352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676.8</v>
      </c>
      <c r="BN434" s="64">
        <f t="shared" si="61"/>
        <v>676.8</v>
      </c>
      <c r="BO434" s="64">
        <f t="shared" si="62"/>
        <v>1.153846153846154</v>
      </c>
      <c r="BP434" s="64">
        <f t="shared" si="63"/>
        <v>1.153846153846154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887.04</v>
      </c>
      <c r="Y437" s="558">
        <f t="shared" si="58"/>
        <v>887.04000000000008</v>
      </c>
      <c r="Z437" s="36">
        <f t="shared" si="59"/>
        <v>2.00928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947.51999999999975</v>
      </c>
      <c r="BN437" s="64">
        <f t="shared" si="61"/>
        <v>947.52</v>
      </c>
      <c r="BO437" s="64">
        <f t="shared" si="62"/>
        <v>1.6153846153846152</v>
      </c>
      <c r="BP437" s="64">
        <f t="shared" si="63"/>
        <v>1.6153846153846154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288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3.44448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1520.6399999999999</v>
      </c>
      <c r="Y447" s="559">
        <f>IFERROR(SUM(Y432:Y445),"0")</f>
        <v>1520.64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506.88</v>
      </c>
      <c r="Y455" s="558">
        <f t="shared" ref="Y455:Y461" si="64">IFERROR(IF(X455="",0,CEILING((X455/$H455),1)*$H455),"")</f>
        <v>506.88</v>
      </c>
      <c r="Z455" s="36">
        <f>IFERROR(IF(Y455=0,"",ROUNDUP(Y455/H455,0)*0.01196),"")</f>
        <v>1.1481600000000001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541.43999999999994</v>
      </c>
      <c r="BN455" s="64">
        <f t="shared" ref="BN455:BN461" si="66">IFERROR(Y455*I455/H455,"0")</f>
        <v>541.43999999999994</v>
      </c>
      <c r="BO455" s="64">
        <f t="shared" ref="BO455:BO461" si="67">IFERROR(1/J455*(X455/H455),"0")</f>
        <v>0.92307692307692313</v>
      </c>
      <c r="BP455" s="64">
        <f t="shared" ref="BP455:BP461" si="68">IFERROR(1/J455*(Y455/H455),"0")</f>
        <v>0.92307692307692313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464.64</v>
      </c>
      <c r="Y456" s="558">
        <f t="shared" si="64"/>
        <v>464.64000000000004</v>
      </c>
      <c r="Z456" s="36">
        <f>IFERROR(IF(Y456=0,"",ROUNDUP(Y456/H456,0)*0.01196),"")</f>
        <v>1.0524800000000001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496.31999999999994</v>
      </c>
      <c r="BN456" s="64">
        <f t="shared" si="66"/>
        <v>496.32000000000005</v>
      </c>
      <c r="BO456" s="64">
        <f t="shared" si="67"/>
        <v>0.84615384615384626</v>
      </c>
      <c r="BP456" s="64">
        <f t="shared" si="68"/>
        <v>0.84615384615384626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211.2</v>
      </c>
      <c r="Y457" s="558">
        <f t="shared" si="64"/>
        <v>211.20000000000002</v>
      </c>
      <c r="Z457" s="36">
        <f>IFERROR(IF(Y457=0,"",ROUNDUP(Y457/H457,0)*0.01196),"")</f>
        <v>0.47839999999999999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225.59999999999997</v>
      </c>
      <c r="BN457" s="64">
        <f t="shared" si="66"/>
        <v>225.60000000000002</v>
      </c>
      <c r="BO457" s="64">
        <f t="shared" si="67"/>
        <v>0.38461538461538458</v>
      </c>
      <c r="BP457" s="64">
        <f t="shared" si="68"/>
        <v>0.38461538461538464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224</v>
      </c>
      <c r="Y462" s="559">
        <f>IFERROR(Y455/H455,"0")+IFERROR(Y456/H456,"0")+IFERROR(Y457/H457,"0")+IFERROR(Y458/H458,"0")+IFERROR(Y459/H459,"0")+IFERROR(Y460/H460,"0")+IFERROR(Y461/H461,"0")</f>
        <v>224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2.6790400000000001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1182.72</v>
      </c>
      <c r="Y463" s="559">
        <f>IFERROR(SUM(Y455:Y461),"0")</f>
        <v>1182.72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16150.359999999999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16150.359999999999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16990.353999999999</v>
      </c>
      <c r="Y506" s="559">
        <f>IFERROR(SUM(BN22:BN502),"0")</f>
        <v>16990.354000000003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17665.353999999999</v>
      </c>
      <c r="Y508" s="559">
        <f>GrossWeightTotalR+PalletQtyTotalR*25</f>
        <v>17665.354000000003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2652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2652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32.04224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1468.8000000000002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2041.6</v>
      </c>
      <c r="E515" s="46">
        <f>IFERROR(Y89*1,"0")+IFERROR(Y90*1,"0")+IFERROR(Y91*1,"0")+IFERROR(Y95*1,"0")+IFERROR(Y96*1,"0")+IFERROR(Y97*1,"0")+IFERROR(Y98*1,"0")+IFERROR(Y99*1,"0")</f>
        <v>918.00000000000011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1522.8000000000002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1524.6000000000001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1994.4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460.79999999999995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393.6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2004</v>
      </c>
      <c r="U515" s="46">
        <f>IFERROR(Y369*1,"0")+IFERROR(Y370*1,"0")+IFERROR(Y371*1,"0")+IFERROR(Y375*1,"0")+IFERROR(Y379*1,"0")+IFERROR(Y380*1,"0")+IFERROR(Y384*1,"0")</f>
        <v>1118.4000000000001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2703.3599999999997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2025-08-21T06:54:59Z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