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C2CDB2-D9AA-41E6-9D96-481C20B06E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2" i="1" l="1"/>
  <c r="BN162" i="1"/>
  <c r="Z162" i="1"/>
  <c r="BP191" i="1"/>
  <c r="BN191" i="1"/>
  <c r="Z191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B515" i="1"/>
  <c r="X507" i="1"/>
  <c r="X505" i="1"/>
  <c r="Y33" i="1"/>
  <c r="Z35" i="1"/>
  <c r="Z36" i="1" s="1"/>
  <c r="BN35" i="1"/>
  <c r="BP35" i="1"/>
  <c r="Y36" i="1"/>
  <c r="Z41" i="1"/>
  <c r="BN41" i="1"/>
  <c r="Z56" i="1"/>
  <c r="BN56" i="1"/>
  <c r="Z75" i="1"/>
  <c r="BN75" i="1"/>
  <c r="Z90" i="1"/>
  <c r="BN90" i="1"/>
  <c r="Z95" i="1"/>
  <c r="BN95" i="1"/>
  <c r="Y100" i="1"/>
  <c r="Z106" i="1"/>
  <c r="BN106" i="1"/>
  <c r="Z124" i="1"/>
  <c r="BN124" i="1"/>
  <c r="Y127" i="1"/>
  <c r="G515" i="1"/>
  <c r="Z146" i="1"/>
  <c r="Z147" i="1" s="1"/>
  <c r="BN146" i="1"/>
  <c r="BP146" i="1"/>
  <c r="Z150" i="1"/>
  <c r="BN150" i="1"/>
  <c r="Y153" i="1"/>
  <c r="Y159" i="1"/>
  <c r="BP158" i="1"/>
  <c r="BN158" i="1"/>
  <c r="BP170" i="1"/>
  <c r="BN170" i="1"/>
  <c r="Z170" i="1"/>
  <c r="BP201" i="1"/>
  <c r="BN201" i="1"/>
  <c r="Z201" i="1"/>
  <c r="BP229" i="1"/>
  <c r="BN229" i="1"/>
  <c r="Z229" i="1"/>
  <c r="BP243" i="1"/>
  <c r="BN243" i="1"/>
  <c r="Z243" i="1"/>
  <c r="BP299" i="1"/>
  <c r="BN299" i="1"/>
  <c r="Z299" i="1"/>
  <c r="BP331" i="1"/>
  <c r="BN331" i="1"/>
  <c r="Z331" i="1"/>
  <c r="BP360" i="1"/>
  <c r="BN360" i="1"/>
  <c r="Z360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71" i="1"/>
  <c r="Y203" i="1"/>
  <c r="Y216" i="1"/>
  <c r="Y248" i="1"/>
  <c r="BP309" i="1"/>
  <c r="BN309" i="1"/>
  <c r="Z309" i="1"/>
  <c r="Y327" i="1"/>
  <c r="BP322" i="1"/>
  <c r="BN322" i="1"/>
  <c r="Z322" i="1"/>
  <c r="Y333" i="1"/>
  <c r="BP329" i="1"/>
  <c r="BN329" i="1"/>
  <c r="Z329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X506" i="1"/>
  <c r="X508" i="1" s="1"/>
  <c r="X509" i="1"/>
  <c r="Z27" i="1"/>
  <c r="BN27" i="1"/>
  <c r="Z31" i="1"/>
  <c r="BN31" i="1"/>
  <c r="Z43" i="1"/>
  <c r="BN43" i="1"/>
  <c r="Z54" i="1"/>
  <c r="BN54" i="1"/>
  <c r="Z61" i="1"/>
  <c r="BN61" i="1"/>
  <c r="Z69" i="1"/>
  <c r="BN69" i="1"/>
  <c r="Z77" i="1"/>
  <c r="BN77" i="1"/>
  <c r="Z83" i="1"/>
  <c r="BN83" i="1"/>
  <c r="BP83" i="1"/>
  <c r="E515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2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Y204" i="1"/>
  <c r="Z199" i="1"/>
  <c r="BN199" i="1"/>
  <c r="Z207" i="1"/>
  <c r="BN207" i="1"/>
  <c r="Z212" i="1"/>
  <c r="BN212" i="1"/>
  <c r="Z218" i="1"/>
  <c r="BN218" i="1"/>
  <c r="BP218" i="1"/>
  <c r="Z227" i="1"/>
  <c r="BN227" i="1"/>
  <c r="Z245" i="1"/>
  <c r="BN245" i="1"/>
  <c r="Z254" i="1"/>
  <c r="BN254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Y306" i="1"/>
  <c r="Z301" i="1"/>
  <c r="BN301" i="1"/>
  <c r="BP317" i="1"/>
  <c r="BN317" i="1"/>
  <c r="Z317" i="1"/>
  <c r="BP323" i="1"/>
  <c r="BN323" i="1"/>
  <c r="Z323" i="1"/>
  <c r="S515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493" i="1"/>
  <c r="H9" i="1"/>
  <c r="A10" i="1"/>
  <c r="Y24" i="1"/>
  <c r="Y32" i="1"/>
  <c r="Y44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F9" i="1"/>
  <c r="J9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Y59" i="1"/>
  <c r="Z53" i="1"/>
  <c r="BN53" i="1"/>
  <c r="Z55" i="1"/>
  <c r="BN55" i="1"/>
  <c r="Z57" i="1"/>
  <c r="BN57" i="1"/>
  <c r="Y58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Y86" i="1"/>
  <c r="BP84" i="1"/>
  <c r="BN84" i="1"/>
  <c r="Z84" i="1"/>
  <c r="Z85" i="1" s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BP228" i="1"/>
  <c r="BN228" i="1"/>
  <c r="Z228" i="1"/>
  <c r="Y247" i="1"/>
  <c r="BP246" i="1"/>
  <c r="BN246" i="1"/>
  <c r="Z246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Y93" i="1"/>
  <c r="Y132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Y326" i="1"/>
  <c r="Y332" i="1"/>
  <c r="Y339" i="1"/>
  <c r="Y351" i="1"/>
  <c r="Y357" i="1"/>
  <c r="Y361" i="1"/>
  <c r="Z372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R515" i="1"/>
  <c r="Y295" i="1"/>
  <c r="Z318" i="1"/>
  <c r="BN318" i="1"/>
  <c r="Z324" i="1"/>
  <c r="Z326" i="1" s="1"/>
  <c r="BN324" i="1"/>
  <c r="Z330" i="1"/>
  <c r="Z332" i="1" s="1"/>
  <c r="BN330" i="1"/>
  <c r="Z337" i="1"/>
  <c r="Z339" i="1" s="1"/>
  <c r="BN337" i="1"/>
  <c r="Y340" i="1"/>
  <c r="T515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83" i="1" l="1"/>
  <c r="Z381" i="1"/>
  <c r="Z405" i="1"/>
  <c r="Z220" i="1"/>
  <c r="Z192" i="1"/>
  <c r="Z153" i="1"/>
  <c r="Z126" i="1"/>
  <c r="Z446" i="1"/>
  <c r="Z305" i="1"/>
  <c r="Z295" i="1"/>
  <c r="Z203" i="1"/>
  <c r="Z121" i="1"/>
  <c r="Z114" i="1"/>
  <c r="Z108" i="1"/>
  <c r="Z100" i="1"/>
  <c r="Z92" i="1"/>
  <c r="Z58" i="1"/>
  <c r="Z351" i="1"/>
  <c r="Z65" i="1"/>
  <c r="Z400" i="1"/>
  <c r="Z417" i="1"/>
  <c r="Z319" i="1"/>
  <c r="Z313" i="1"/>
  <c r="Z264" i="1"/>
  <c r="Z215" i="1"/>
  <c r="Y509" i="1"/>
  <c r="Y506" i="1"/>
  <c r="Y505" i="1"/>
  <c r="Z477" i="1"/>
  <c r="Z462" i="1"/>
  <c r="Z256" i="1"/>
  <c r="Z231" i="1"/>
  <c r="Y507" i="1"/>
  <c r="Z80" i="1"/>
  <c r="Z510" i="1" s="1"/>
  <c r="Y508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<sst xmlns="http://schemas.openxmlformats.org/spreadsheetml/2006/main" count="2235" uniqueCount="812">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</sst>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788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148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157.48296296296297</v>
      </c>
      <c r="BN95" s="64">
        <f>IFERROR(Y95*I95/H95,"0")</f>
        <v>163.761</v>
      </c>
      <c r="BO95" s="64">
        <f>IFERROR(1/J95*(X95/H95),"0")</f>
        <v>0.28549382716049382</v>
      </c>
      <c r="BP95" s="64">
        <f>IFERROR(1/J95*(Y95/H95),"0")</f>
        <v>0.296875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18.271604938271604</v>
      </c>
      <c r="Y100" s="559">
        <f>IFERROR(Y95/H95,"0")+IFERROR(Y96/H96,"0")+IFERROR(Y97/H97,"0")+IFERROR(Y98/H98,"0")+IFERROR(Y99/H99,"0")</f>
        <v>19</v>
      </c>
      <c r="Z100" s="559">
        <f>IFERROR(IF(Z95="",0,Z95),"0")+IFERROR(IF(Z96="",0,Z96),"0")+IFERROR(IF(Z97="",0,Z97),"0")+IFERROR(IF(Z98="",0,Z98),"0")+IFERROR(IF(Z99="",0,Z99),"0")</f>
        <v>0.36062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148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113</v>
      </c>
      <c r="Y117" s="558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120.15666666666667</v>
      </c>
      <c r="BN117" s="64">
        <f>IFERROR(Y117*I117/H117,"0")</f>
        <v>120.58199999999999</v>
      </c>
      <c r="BO117" s="64">
        <f>IFERROR(1/J117*(X117/H117),"0")</f>
        <v>0.21797839506172839</v>
      </c>
      <c r="BP117" s="64">
        <f>IFERROR(1/J117*(Y117/H117),"0")</f>
        <v>0.21875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13.950617283950617</v>
      </c>
      <c r="Y121" s="559">
        <f>IFERROR(Y117/H117,"0")+IFERROR(Y118/H118,"0")+IFERROR(Y119/H119,"0")+IFERROR(Y120/H120,"0")</f>
        <v>14</v>
      </c>
      <c r="Z121" s="559">
        <f>IFERROR(IF(Z117="",0,Z117),"0")+IFERROR(IF(Z118="",0,Z118),"0")+IFERROR(IF(Z119="",0,Z119),"0")+IFERROR(IF(Z120="",0,Z120),"0")</f>
        <v>0.26572000000000001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113</v>
      </c>
      <c r="Y122" s="559">
        <f>IFERROR(SUM(Y117:Y120),"0")</f>
        <v>113.39999999999999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74</v>
      </c>
      <c r="Y211" s="558">
        <f t="shared" si="26"/>
        <v>74.399999999999991</v>
      </c>
      <c r="Z211" s="36">
        <f t="shared" si="31"/>
        <v>0.20181000000000002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81.77000000000001</v>
      </c>
      <c r="BN211" s="64">
        <f t="shared" si="28"/>
        <v>82.212000000000003</v>
      </c>
      <c r="BO211" s="64">
        <f t="shared" si="29"/>
        <v>0.16941391941391945</v>
      </c>
      <c r="BP211" s="64">
        <f t="shared" si="30"/>
        <v>0.17032967032967034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77</v>
      </c>
      <c r="Y212" s="558">
        <f t="shared" si="26"/>
        <v>79.2</v>
      </c>
      <c r="Z212" s="36">
        <f t="shared" si="31"/>
        <v>0.21482999999999999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85.085000000000008</v>
      </c>
      <c r="BN212" s="64">
        <f t="shared" si="28"/>
        <v>87.51600000000002</v>
      </c>
      <c r="BO212" s="64">
        <f t="shared" si="29"/>
        <v>0.17628205128205132</v>
      </c>
      <c r="BP212" s="64">
        <f t="shared" si="30"/>
        <v>0.18131868131868134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62.916666666666671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64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0.41664000000000001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151</v>
      </c>
      <c r="Y216" s="559">
        <f>IFERROR(SUM(Y206:Y214),"0")</f>
        <v>153.6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18</v>
      </c>
      <c r="Y269" s="558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19.890000000000004</v>
      </c>
      <c r="BN269" s="64">
        <f>IFERROR(Y269*I269/H269,"0")</f>
        <v>21.216000000000001</v>
      </c>
      <c r="BO269" s="64">
        <f>IFERROR(1/J269*(X269/H269),"0")</f>
        <v>4.1208791208791215E-2</v>
      </c>
      <c r="BP269" s="64">
        <f>IFERROR(1/J269*(Y269/H269),"0")</f>
        <v>4.3956043956043959E-2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27</v>
      </c>
      <c r="Y270" s="55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18.75</v>
      </c>
      <c r="Y271" s="559">
        <f>IFERROR(Y268/H268,"0")+IFERROR(Y269/H269,"0")+IFERROR(Y270/H270,"0")</f>
        <v>20</v>
      </c>
      <c r="Z271" s="559">
        <f>IFERROR(IF(Z268="",0,Z268),"0")+IFERROR(IF(Z269="",0,Z269),"0")+IFERROR(IF(Z270="",0,Z270),"0")</f>
        <v>0.13019999999999998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45</v>
      </c>
      <c r="Y272" s="559">
        <f>IFERROR(SUM(Y268:Y270),"0")</f>
        <v>48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93</v>
      </c>
      <c r="Y317" s="558">
        <f>IFERROR(IF(X317="",0,CEILING((X317/$H317),1)*$H317),"")</f>
        <v>93.6</v>
      </c>
      <c r="Z317" s="36">
        <f>IFERROR(IF(Y317=0,"",ROUNDUP(Y317/H317,0)*0.01898),"")</f>
        <v>0.22776000000000002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99.188076923076935</v>
      </c>
      <c r="BN317" s="64">
        <f>IFERROR(Y317*I317/H317,"0")</f>
        <v>99.828000000000003</v>
      </c>
      <c r="BO317" s="64">
        <f>IFERROR(1/J317*(X317/H317),"0")</f>
        <v>0.18629807692307693</v>
      </c>
      <c r="BP317" s="64">
        <f>IFERROR(1/J317*(Y317/H317),"0")</f>
        <v>0.1875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11.923076923076923</v>
      </c>
      <c r="Y319" s="559">
        <f>IFERROR(Y316/H316,"0")+IFERROR(Y317/H317,"0")+IFERROR(Y318/H318,"0")</f>
        <v>12</v>
      </c>
      <c r="Z319" s="559">
        <f>IFERROR(IF(Z316="",0,Z316),"0")+IFERROR(IF(Z317="",0,Z317),"0")+IFERROR(IF(Z318="",0,Z318),"0")</f>
        <v>0.22776000000000002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93</v>
      </c>
      <c r="Y320" s="559">
        <f>IFERROR(SUM(Y316:Y318),"0")</f>
        <v>93.6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123</v>
      </c>
      <c r="Y344" s="558">
        <f t="shared" ref="Y344:Y350" si="47">IFERROR(IF(X344="",0,CEILING((X344/$H344),1)*$H344),"")</f>
        <v>135</v>
      </c>
      <c r="Z344" s="36">
        <f>IFERROR(IF(Y344=0,"",ROUNDUP(Y344/H344,0)*0.02175),"")</f>
        <v>0.19574999999999998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126.93599999999999</v>
      </c>
      <c r="BN344" s="64">
        <f t="shared" ref="BN344:BN350" si="49">IFERROR(Y344*I344/H344,"0")</f>
        <v>139.32000000000002</v>
      </c>
      <c r="BO344" s="64">
        <f t="shared" ref="BO344:BO350" si="50">IFERROR(1/J344*(X344/H344),"0")</f>
        <v>0.17083333333333331</v>
      </c>
      <c r="BP344" s="64">
        <f t="shared" ref="BP344:BP350" si="51">IFERROR(1/J344*(Y344/H344),"0")</f>
        <v>0.1875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151</v>
      </c>
      <c r="Y346" s="558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155.83199999999999</v>
      </c>
      <c r="BN346" s="64">
        <f t="shared" si="49"/>
        <v>170.28000000000003</v>
      </c>
      <c r="BO346" s="64">
        <f t="shared" si="50"/>
        <v>0.2097222222222222</v>
      </c>
      <c r="BP346" s="64">
        <f t="shared" si="51"/>
        <v>0.22916666666666666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18.266666666666666</v>
      </c>
      <c r="Y351" s="559">
        <f>IFERROR(Y344/H344,"0")+IFERROR(Y345/H345,"0")+IFERROR(Y346/H346,"0")+IFERROR(Y347/H347,"0")+IFERROR(Y348/H348,"0")+IFERROR(Y349/H349,"0")+IFERROR(Y350/H350,"0")</f>
        <v>20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0.43499999999999994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274</v>
      </c>
      <c r="Y352" s="559">
        <f>IFERROR(SUM(Y344:Y350),"0")</f>
        <v>300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150</v>
      </c>
      <c r="Y354" s="558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10</v>
      </c>
      <c r="Y356" s="559">
        <f>IFERROR(Y354/H354,"0")+IFERROR(Y355/H355,"0")</f>
        <v>10</v>
      </c>
      <c r="Z356" s="559">
        <f>IFERROR(IF(Z354="",0,Z354),"0")+IFERROR(IF(Z355="",0,Z355),"0")</f>
        <v>0.21749999999999997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150</v>
      </c>
      <c r="Y357" s="559">
        <f>IFERROR(SUM(Y354:Y355),"0")</f>
        <v>150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421</v>
      </c>
      <c r="Y437" s="558">
        <f t="shared" si="58"/>
        <v>422.40000000000003</v>
      </c>
      <c r="Z437" s="36">
        <f t="shared" si="59"/>
        <v>0.95679999999999998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449.70454545454544</v>
      </c>
      <c r="BN437" s="64">
        <f t="shared" si="61"/>
        <v>451.20000000000005</v>
      </c>
      <c r="BO437" s="64">
        <f t="shared" si="62"/>
        <v>0.76668123543123545</v>
      </c>
      <c r="BP437" s="64">
        <f t="shared" si="63"/>
        <v>0.76923076923076927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79.734848484848484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0.95679999999999998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421</v>
      </c>
      <c r="Y447" s="559">
        <f>IFERROR(SUM(Y432:Y445),"0")</f>
        <v>422.40000000000003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142</v>
      </c>
      <c r="Y449" s="558">
        <f>IFERROR(IF(X449="",0,CEILING((X449/$H449),1)*$H449),"")</f>
        <v>142.56</v>
      </c>
      <c r="Z449" s="36">
        <f>IFERROR(IF(Y449=0,"",ROUNDUP(Y449/H449,0)*0.01196),"")</f>
        <v>0.32291999999999998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151.68181818181819</v>
      </c>
      <c r="BN449" s="64">
        <f>IFERROR(Y449*I449/H449,"0")</f>
        <v>152.27999999999997</v>
      </c>
      <c r="BO449" s="64">
        <f>IFERROR(1/J449*(X449/H449),"0")</f>
        <v>0.25859557109557108</v>
      </c>
      <c r="BP449" s="64">
        <f>IFERROR(1/J449*(Y449/H449),"0")</f>
        <v>0.25961538461538464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26.893939393939391</v>
      </c>
      <c r="Y452" s="559">
        <f>IFERROR(Y449/H449,"0")+IFERROR(Y450/H450,"0")+IFERROR(Y451/H451,"0")</f>
        <v>27</v>
      </c>
      <c r="Z452" s="559">
        <f>IFERROR(IF(Z449="",0,Z449),"0")+IFERROR(IF(Z450="",0,Z450),"0")+IFERROR(IF(Z451="",0,Z451),"0")</f>
        <v>0.32291999999999998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142</v>
      </c>
      <c r="Y453" s="559">
        <f>IFERROR(SUM(Y449:Y451),"0")</f>
        <v>142.56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92</v>
      </c>
      <c r="Y455" s="558">
        <f t="shared" ref="Y455:Y461" si="64">IFERROR(IF(X455="",0,CEILING((X455/$H455),1)*$H455),"")</f>
        <v>95.04</v>
      </c>
      <c r="Z455" s="36">
        <f>IFERROR(IF(Y455=0,"",ROUNDUP(Y455/H455,0)*0.01196),"")</f>
        <v>0.21528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98.272727272727266</v>
      </c>
      <c r="BN455" s="64">
        <f t="shared" ref="BN455:BN461" si="66">IFERROR(Y455*I455/H455,"0")</f>
        <v>101.52000000000001</v>
      </c>
      <c r="BO455" s="64">
        <f t="shared" ref="BO455:BO461" si="67">IFERROR(1/J455*(X455/H455),"0")</f>
        <v>0.16754079254079252</v>
      </c>
      <c r="BP455" s="64">
        <f t="shared" ref="BP455:BP461" si="68">IFERROR(1/J455*(Y455/H455),"0")</f>
        <v>0.17307692307692307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68</v>
      </c>
      <c r="Y456" s="558">
        <f t="shared" si="64"/>
        <v>68.64</v>
      </c>
      <c r="Z456" s="36">
        <f>IFERROR(IF(Y456=0,"",ROUNDUP(Y456/H456,0)*0.01196),"")</f>
        <v>0.15548000000000001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72.636363636363626</v>
      </c>
      <c r="BN456" s="64">
        <f t="shared" si="66"/>
        <v>73.319999999999993</v>
      </c>
      <c r="BO456" s="64">
        <f t="shared" si="67"/>
        <v>0.12383449883449885</v>
      </c>
      <c r="BP456" s="64">
        <f t="shared" si="68"/>
        <v>0.125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86</v>
      </c>
      <c r="Y457" s="558">
        <f t="shared" si="64"/>
        <v>89.76</v>
      </c>
      <c r="Z457" s="36">
        <f>IFERROR(IF(Y457=0,"",ROUNDUP(Y457/H457,0)*0.01196),"")</f>
        <v>0.20332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91.863636363636346</v>
      </c>
      <c r="BN457" s="64">
        <f t="shared" si="66"/>
        <v>95.88</v>
      </c>
      <c r="BO457" s="64">
        <f t="shared" si="67"/>
        <v>0.15661421911421911</v>
      </c>
      <c r="BP457" s="64">
        <f t="shared" si="68"/>
        <v>0.16346153846153846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46.590909090909086</v>
      </c>
      <c r="Y462" s="559">
        <f>IFERROR(Y455/H455,"0")+IFERROR(Y456/H456,"0")+IFERROR(Y457/H457,"0")+IFERROR(Y458/H458,"0")+IFERROR(Y459/H459,"0")+IFERROR(Y460/H460,"0")+IFERROR(Y461/H461,"0")</f>
        <v>48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0.57407999999999992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246</v>
      </c>
      <c r="Y463" s="559">
        <f>IFERROR(SUM(Y455:Y461),"0")</f>
        <v>253.44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1783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1830.9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1894.3247974617973</v>
      </c>
      <c r="Y506" s="559">
        <f>IFERROR(SUM(BN22:BN502),"0")</f>
        <v>1944.6749999999997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1994.3247974617973</v>
      </c>
      <c r="Y508" s="559">
        <f>GrossWeightTotalR+PalletQtyTotalR*25</f>
        <v>2044.6749999999997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307.29832944832941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314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3.9072399999999994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153.9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113.39999999999999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153.6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93.6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450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818.4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3,00"/>
        <filter val="1 894,32"/>
        <filter val="1 994,32"/>
        <filter val="10,00"/>
        <filter val="11,92"/>
        <filter val="113,00"/>
        <filter val="123,00"/>
        <filter val="13,95"/>
        <filter val="142,00"/>
        <filter val="148,00"/>
        <filter val="150,00"/>
        <filter val="151,00"/>
        <filter val="18,00"/>
        <filter val="18,27"/>
        <filter val="18,75"/>
        <filter val="246,00"/>
        <filter val="26,89"/>
        <filter val="27,00"/>
        <filter val="274,00"/>
        <filter val="307,30"/>
        <filter val="4"/>
        <filter val="421,00"/>
        <filter val="45,00"/>
        <filter val="46,59"/>
        <filter val="62,92"/>
        <filter val="68,00"/>
        <filter val="74,00"/>
        <filter val="77,00"/>
        <filter val="79,73"/>
        <filter val="86,00"/>
        <filter val="92,00"/>
        <filter val="93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