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338DA5-2EC4-4CEE-92AB-DCA478070C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Z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70" i="1" l="1"/>
  <c r="BN70" i="1"/>
  <c r="BP78" i="1"/>
  <c r="BN78" i="1"/>
  <c r="Z78" i="1"/>
  <c r="BP119" i="1"/>
  <c r="BN119" i="1"/>
  <c r="Z119" i="1"/>
  <c r="BP167" i="1"/>
  <c r="BN167" i="1"/>
  <c r="Z167" i="1"/>
  <c r="BP207" i="1"/>
  <c r="BN207" i="1"/>
  <c r="Z207" i="1"/>
  <c r="BP230" i="1"/>
  <c r="BN230" i="1"/>
  <c r="Z230" i="1"/>
  <c r="BP292" i="1"/>
  <c r="BN292" i="1"/>
  <c r="Z292" i="1"/>
  <c r="BP310" i="1"/>
  <c r="BN310" i="1"/>
  <c r="Z310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B515" i="1"/>
  <c r="X507" i="1"/>
  <c r="X505" i="1"/>
  <c r="Y32" i="1"/>
  <c r="Z41" i="1"/>
  <c r="BN41" i="1"/>
  <c r="Z56" i="1"/>
  <c r="BN56" i="1"/>
  <c r="Z70" i="1"/>
  <c r="F515" i="1"/>
  <c r="BP107" i="1"/>
  <c r="BN107" i="1"/>
  <c r="Z107" i="1"/>
  <c r="BP140" i="1"/>
  <c r="BN140" i="1"/>
  <c r="Z140" i="1"/>
  <c r="J515" i="1"/>
  <c r="BP190" i="1"/>
  <c r="BN190" i="1"/>
  <c r="Z190" i="1"/>
  <c r="BP219" i="1"/>
  <c r="BN219" i="1"/>
  <c r="Z219" i="1"/>
  <c r="BP253" i="1"/>
  <c r="BN253" i="1"/>
  <c r="Z253" i="1"/>
  <c r="BP300" i="1"/>
  <c r="BN300" i="1"/>
  <c r="Z300" i="1"/>
  <c r="BP324" i="1"/>
  <c r="BN324" i="1"/>
  <c r="Z324" i="1"/>
  <c r="BP360" i="1"/>
  <c r="BN360" i="1"/>
  <c r="Z360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00" i="1"/>
  <c r="Y203" i="1"/>
  <c r="Y327" i="1"/>
  <c r="Y71" i="1"/>
  <c r="Y313" i="1"/>
  <c r="BP308" i="1"/>
  <c r="BN308" i="1"/>
  <c r="Z308" i="1"/>
  <c r="BP318" i="1"/>
  <c r="BN318" i="1"/>
  <c r="Z318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X506" i="1"/>
  <c r="X508" i="1" s="1"/>
  <c r="X509" i="1"/>
  <c r="Z26" i="1"/>
  <c r="BN26" i="1"/>
  <c r="BP26" i="1"/>
  <c r="Z30" i="1"/>
  <c r="BN30" i="1"/>
  <c r="Z43" i="1"/>
  <c r="BN43" i="1"/>
  <c r="Z54" i="1"/>
  <c r="BN54" i="1"/>
  <c r="Z62" i="1"/>
  <c r="BN62" i="1"/>
  <c r="Z68" i="1"/>
  <c r="BN68" i="1"/>
  <c r="BP68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Z117" i="1"/>
  <c r="BN117" i="1"/>
  <c r="BP117" i="1"/>
  <c r="Z125" i="1"/>
  <c r="BN125" i="1"/>
  <c r="Z136" i="1"/>
  <c r="BN136" i="1"/>
  <c r="Y142" i="1"/>
  <c r="Z151" i="1"/>
  <c r="BN151" i="1"/>
  <c r="I515" i="1"/>
  <c r="Y171" i="1"/>
  <c r="Z165" i="1"/>
  <c r="BN165" i="1"/>
  <c r="Z169" i="1"/>
  <c r="BN169" i="1"/>
  <c r="Y177" i="1"/>
  <c r="Z186" i="1"/>
  <c r="BN186" i="1"/>
  <c r="Y192" i="1"/>
  <c r="Z196" i="1"/>
  <c r="BN196" i="1"/>
  <c r="Z201" i="1"/>
  <c r="BN201" i="1"/>
  <c r="Z209" i="1"/>
  <c r="BN209" i="1"/>
  <c r="Z213" i="1"/>
  <c r="BN213" i="1"/>
  <c r="Z224" i="1"/>
  <c r="BN224" i="1"/>
  <c r="Y231" i="1"/>
  <c r="Z228" i="1"/>
  <c r="BN228" i="1"/>
  <c r="Z234" i="1"/>
  <c r="Z235" i="1" s="1"/>
  <c r="BN234" i="1"/>
  <c r="BP234" i="1"/>
  <c r="Y235" i="1"/>
  <c r="Y247" i="1"/>
  <c r="Z244" i="1"/>
  <c r="BN244" i="1"/>
  <c r="Z251" i="1"/>
  <c r="BN251" i="1"/>
  <c r="Y256" i="1"/>
  <c r="Z255" i="1"/>
  <c r="BN255" i="1"/>
  <c r="Y272" i="1"/>
  <c r="Z290" i="1"/>
  <c r="BN290" i="1"/>
  <c r="Z294" i="1"/>
  <c r="BN294" i="1"/>
  <c r="Y305" i="1"/>
  <c r="BP298" i="1"/>
  <c r="BN298" i="1"/>
  <c r="BP302" i="1"/>
  <c r="BN302" i="1"/>
  <c r="Z302" i="1"/>
  <c r="BP312" i="1"/>
  <c r="BN312" i="1"/>
  <c r="Z312" i="1"/>
  <c r="BP330" i="1"/>
  <c r="BN330" i="1"/>
  <c r="Z330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320" i="1"/>
  <c r="Y493" i="1"/>
  <c r="F9" i="1"/>
  <c r="J9" i="1"/>
  <c r="F10" i="1"/>
  <c r="Z22" i="1"/>
  <c r="Z23" i="1" s="1"/>
  <c r="BN22" i="1"/>
  <c r="BP22" i="1"/>
  <c r="Y23" i="1"/>
  <c r="Y33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Y81" i="1"/>
  <c r="BP79" i="1"/>
  <c r="BN79" i="1"/>
  <c r="Z79" i="1"/>
  <c r="H9" i="1"/>
  <c r="Y24" i="1"/>
  <c r="Z27" i="1"/>
  <c r="BN27" i="1"/>
  <c r="Z29" i="1"/>
  <c r="BN29" i="1"/>
  <c r="Z31" i="1"/>
  <c r="BN31" i="1"/>
  <c r="Z35" i="1"/>
  <c r="Z36" i="1" s="1"/>
  <c r="BN35" i="1"/>
  <c r="BP35" i="1"/>
  <c r="Y36" i="1"/>
  <c r="Y4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C515" i="1"/>
  <c r="Y45" i="1"/>
  <c r="D515" i="1"/>
  <c r="Y58" i="1"/>
  <c r="Z83" i="1"/>
  <c r="Z85" i="1" s="1"/>
  <c r="BN83" i="1"/>
  <c r="BP83" i="1"/>
  <c r="E515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5" i="1"/>
  <c r="Z131" i="1"/>
  <c r="Z132" i="1" s="1"/>
  <c r="BN131" i="1"/>
  <c r="Y132" i="1"/>
  <c r="Z135" i="1"/>
  <c r="BN135" i="1"/>
  <c r="BP135" i="1"/>
  <c r="Z141" i="1"/>
  <c r="Z142" i="1" s="1"/>
  <c r="BN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BP200" i="1"/>
  <c r="BN200" i="1"/>
  <c r="Z200" i="1"/>
  <c r="BP208" i="1"/>
  <c r="BN208" i="1"/>
  <c r="Z208" i="1"/>
  <c r="Z212" i="1"/>
  <c r="BN212" i="1"/>
  <c r="Z214" i="1"/>
  <c r="BN214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Y306" i="1"/>
  <c r="Z309" i="1"/>
  <c r="BN309" i="1"/>
  <c r="Z311" i="1"/>
  <c r="BN311" i="1"/>
  <c r="Y314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Y339" i="1"/>
  <c r="Y351" i="1"/>
  <c r="Y357" i="1"/>
  <c r="Y361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Y295" i="1"/>
  <c r="Z337" i="1"/>
  <c r="BN337" i="1"/>
  <c r="Y340" i="1"/>
  <c r="T515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83" i="1" l="1"/>
  <c r="Z351" i="1"/>
  <c r="Z305" i="1"/>
  <c r="Z121" i="1"/>
  <c r="Z510" i="1" s="1"/>
  <c r="Z80" i="1"/>
  <c r="Z477" i="1"/>
  <c r="Z446" i="1"/>
  <c r="Z381" i="1"/>
  <c r="Z339" i="1"/>
  <c r="Z332" i="1"/>
  <c r="Z326" i="1"/>
  <c r="Z313" i="1"/>
  <c r="Z256" i="1"/>
  <c r="Z137" i="1"/>
  <c r="Z32" i="1"/>
  <c r="Z462" i="1"/>
  <c r="Z417" i="1"/>
  <c r="Z215" i="1"/>
  <c r="Y505" i="1"/>
  <c r="Y509" i="1"/>
  <c r="Y506" i="1"/>
  <c r="Z400" i="1"/>
  <c r="Z295" i="1"/>
  <c r="Z271" i="1"/>
  <c r="Z247" i="1"/>
  <c r="Z171" i="1"/>
  <c r="Z100" i="1"/>
  <c r="Y507" i="1"/>
  <c r="Y508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<sst xmlns="http://schemas.openxmlformats.org/spreadsheetml/2006/main" count="2235" uniqueCount="812">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</sst>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788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308</v>
      </c>
      <c r="Y41" s="558">
        <f>IFERROR(IF(X41="",0,CEILING((X41/$H41),1)*$H41),"")</f>
        <v>313.20000000000005</v>
      </c>
      <c r="Z41" s="36">
        <f>IFERROR(IF(Y41=0,"",ROUNDUP(Y41/H41,0)*0.01898),"")</f>
        <v>0.55042000000000002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320.40555555555551</v>
      </c>
      <c r="BN41" s="64">
        <f>IFERROR(Y41*I41/H41,"0")</f>
        <v>325.815</v>
      </c>
      <c r="BO41" s="64">
        <f>IFERROR(1/J41*(X41/H41),"0")</f>
        <v>0.4456018518518518</v>
      </c>
      <c r="BP41" s="64">
        <f>IFERROR(1/J41*(Y41/H41),"0")</f>
        <v>0.45312500000000006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28.518518518518515</v>
      </c>
      <c r="Y44" s="559">
        <f>IFERROR(Y41/H41,"0")+IFERROR(Y42/H42,"0")+IFERROR(Y43/H43,"0")</f>
        <v>29.000000000000004</v>
      </c>
      <c r="Z44" s="559">
        <f>IFERROR(IF(Z41="",0,Z41),"0")+IFERROR(IF(Z42="",0,Z42),"0")+IFERROR(IF(Z43="",0,Z43),"0")</f>
        <v>0.55042000000000002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308</v>
      </c>
      <c r="Y45" s="559">
        <f>IFERROR(SUM(Y41:Y43),"0")</f>
        <v>313.20000000000005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34</v>
      </c>
      <c r="Y53" s="55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35.36944444444444</v>
      </c>
      <c r="BN53" s="64">
        <f t="shared" si="8"/>
        <v>44.94</v>
      </c>
      <c r="BO53" s="64">
        <f t="shared" si="9"/>
        <v>4.9189814814814811E-2</v>
      </c>
      <c r="BP53" s="64">
        <f t="shared" si="10"/>
        <v>6.25E-2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4</v>
      </c>
      <c r="Y55" s="558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4.21</v>
      </c>
      <c r="BN55" s="64">
        <f t="shared" si="8"/>
        <v>4.21</v>
      </c>
      <c r="BO55" s="64">
        <f t="shared" si="9"/>
        <v>7.575757575757576E-3</v>
      </c>
      <c r="BP55" s="64">
        <f t="shared" si="10"/>
        <v>7.575757575757576E-3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4.1481481481481479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8.4940000000000002E-2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38</v>
      </c>
      <c r="Y59" s="559">
        <f>IFERROR(SUM(Y52:Y57),"0")</f>
        <v>47.2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127</v>
      </c>
      <c r="Y61" s="558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132.11527777777778</v>
      </c>
      <c r="BN61" s="64">
        <f>IFERROR(Y61*I61/H61,"0")</f>
        <v>134.82000000000002</v>
      </c>
      <c r="BO61" s="64">
        <f>IFERROR(1/J61*(X61/H61),"0")</f>
        <v>0.1837384259259259</v>
      </c>
      <c r="BP61" s="64">
        <f>IFERROR(1/J61*(Y61/H61),"0")</f>
        <v>0.18750000000000003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11.759259259259258</v>
      </c>
      <c r="Y65" s="559">
        <f>IFERROR(Y61/H61,"0")+IFERROR(Y62/H62,"0")+IFERROR(Y63/H63,"0")+IFERROR(Y64/H64,"0")</f>
        <v>12.000000000000002</v>
      </c>
      <c r="Z65" s="559">
        <f>IFERROR(IF(Z61="",0,Z61),"0")+IFERROR(IF(Z62="",0,Z62),"0")+IFERROR(IF(Z63="",0,Z63),"0")+IFERROR(IF(Z64="",0,Z64),"0")</f>
        <v>0.22776000000000002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127</v>
      </c>
      <c r="Y66" s="559">
        <f>IFERROR(SUM(Y61:Y64),"0")</f>
        <v>129.60000000000002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11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11.613461538461538</v>
      </c>
      <c r="BN83" s="64">
        <f>IFERROR(Y83*I83/H83,"0")</f>
        <v>16.47</v>
      </c>
      <c r="BO83" s="64">
        <f>IFERROR(1/J83*(X83/H83),"0")</f>
        <v>2.2035256410256412E-2</v>
      </c>
      <c r="BP83" s="64">
        <f>IFERROR(1/J83*(Y83/H83),"0")</f>
        <v>3.125E-2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1.4102564102564104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11</v>
      </c>
      <c r="Y86" s="559">
        <f>IFERROR(SUM(Y83:Y84),"0")</f>
        <v>15.6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254</v>
      </c>
      <c r="Y89" s="558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264.23055555555555</v>
      </c>
      <c r="BN89" s="64">
        <f>IFERROR(Y89*I89/H89,"0")</f>
        <v>269.64000000000004</v>
      </c>
      <c r="BO89" s="64">
        <f>IFERROR(1/J89*(X89/H89),"0")</f>
        <v>0.3674768518518518</v>
      </c>
      <c r="BP89" s="64">
        <f>IFERROR(1/J89*(Y89/H89),"0")</f>
        <v>0.37500000000000006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35</v>
      </c>
      <c r="Y91" s="55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36.633333333333333</v>
      </c>
      <c r="BN91" s="64">
        <f>IFERROR(Y91*I91/H91,"0")</f>
        <v>37.68</v>
      </c>
      <c r="BO91" s="64">
        <f>IFERROR(1/J91*(X91/H91),"0")</f>
        <v>5.8922558922558925E-2</v>
      </c>
      <c r="BP91" s="64">
        <f>IFERROR(1/J91*(Y91/H91),"0")</f>
        <v>6.0606060606060608E-2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31.296296296296294</v>
      </c>
      <c r="Y92" s="559">
        <f>IFERROR(Y89/H89,"0")+IFERROR(Y90/H90,"0")+IFERROR(Y91/H91,"0")</f>
        <v>32</v>
      </c>
      <c r="Z92" s="559">
        <f>IFERROR(IF(Z89="",0,Z89),"0")+IFERROR(IF(Z90="",0,Z90),"0")+IFERROR(IF(Z91="",0,Z91),"0")</f>
        <v>0.52768000000000004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289</v>
      </c>
      <c r="Y93" s="559">
        <f>IFERROR(SUM(Y89:Y91),"0")</f>
        <v>295.20000000000005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434</v>
      </c>
      <c r="Y95" s="558">
        <f>IFERROR(IF(X95="",0,CEILING((X95/$H95),1)*$H95),"")</f>
        <v>437.4</v>
      </c>
      <c r="Z95" s="36">
        <f>IFERROR(IF(Y95=0,"",ROUNDUP(Y95/H95,0)*0.01898),"")</f>
        <v>1.0249200000000001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461.80814814814812</v>
      </c>
      <c r="BN95" s="64">
        <f>IFERROR(Y95*I95/H95,"0")</f>
        <v>465.42599999999999</v>
      </c>
      <c r="BO95" s="64">
        <f>IFERROR(1/J95*(X95/H95),"0")</f>
        <v>0.83719135802469136</v>
      </c>
      <c r="BP95" s="64">
        <f>IFERROR(1/J95*(Y95/H95),"0")</f>
        <v>0.84375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61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66.693333333333328</v>
      </c>
      <c r="BN98" s="64">
        <f>IFERROR(Y98*I98/H98,"0")</f>
        <v>67.896000000000001</v>
      </c>
      <c r="BO98" s="64">
        <f>IFERROR(1/J98*(X98/H98),"0")</f>
        <v>0.12413512413512413</v>
      </c>
      <c r="BP98" s="64">
        <f>IFERROR(1/J98*(Y98/H98),"0")</f>
        <v>0.1263736263736264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76.172839506172835</v>
      </c>
      <c r="Y100" s="559">
        <f>IFERROR(Y95/H95,"0")+IFERROR(Y96/H96,"0")+IFERROR(Y97/H97,"0")+IFERROR(Y98/H98,"0")+IFERROR(Y99/H99,"0")</f>
        <v>77</v>
      </c>
      <c r="Z100" s="559">
        <f>IFERROR(IF(Z95="",0,Z95),"0")+IFERROR(IF(Z96="",0,Z96),"0")+IFERROR(IF(Z97="",0,Z97),"0")+IFERROR(IF(Z98="",0,Z98),"0")+IFERROR(IF(Z99="",0,Z99),"0")</f>
        <v>1.17465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495</v>
      </c>
      <c r="Y101" s="559">
        <f>IFERROR(SUM(Y95:Y99),"0")</f>
        <v>499.5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38</v>
      </c>
      <c r="Y104" s="558">
        <f>IFERROR(IF(X104="",0,CEILING((X104/$H104),1)*$H104),"")</f>
        <v>43.2</v>
      </c>
      <c r="Z104" s="36">
        <f>IFERROR(IF(Y104=0,"",ROUNDUP(Y104/H104,0)*0.01898),"")</f>
        <v>7.5920000000000001E-2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39.530555555555551</v>
      </c>
      <c r="BN104" s="64">
        <f>IFERROR(Y104*I104/H104,"0")</f>
        <v>44.94</v>
      </c>
      <c r="BO104" s="64">
        <f>IFERROR(1/J104*(X104/H104),"0")</f>
        <v>5.4976851851851846E-2</v>
      </c>
      <c r="BP104" s="64">
        <f>IFERROR(1/J104*(Y104/H104),"0")</f>
        <v>6.25E-2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150</v>
      </c>
      <c r="Y106" s="558">
        <f>IFERROR(IF(X106="",0,CEILING((X106/$H106),1)*$H106),"")</f>
        <v>153</v>
      </c>
      <c r="Z106" s="36">
        <f>IFERROR(IF(Y106=0,"",ROUNDUP(Y106/H106,0)*0.00902),"")</f>
        <v>0.30668000000000001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157</v>
      </c>
      <c r="BN106" s="64">
        <f>IFERROR(Y106*I106/H106,"0")</f>
        <v>160.13999999999999</v>
      </c>
      <c r="BO106" s="64">
        <f>IFERROR(1/J106*(X106/H106),"0")</f>
        <v>0.25252525252525254</v>
      </c>
      <c r="BP106" s="64">
        <f>IFERROR(1/J106*(Y106/H106),"0")</f>
        <v>0.25757575757575757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36.851851851851855</v>
      </c>
      <c r="Y108" s="559">
        <f>IFERROR(Y104/H104,"0")+IFERROR(Y105/H105,"0")+IFERROR(Y106/H106,"0")+IFERROR(Y107/H107,"0")</f>
        <v>38</v>
      </c>
      <c r="Z108" s="559">
        <f>IFERROR(IF(Z104="",0,Z104),"0")+IFERROR(IF(Z105="",0,Z105),"0")+IFERROR(IF(Z106="",0,Z106),"0")+IFERROR(IF(Z107="",0,Z107),"0")</f>
        <v>0.3826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188</v>
      </c>
      <c r="Y109" s="559">
        <f>IFERROR(SUM(Y104:Y107),"0")</f>
        <v>196.2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122</v>
      </c>
      <c r="Y111" s="558">
        <f>IFERROR(IF(X111="",0,CEILING((X111/$H111),1)*$H111),"")</f>
        <v>129.60000000000002</v>
      </c>
      <c r="Z111" s="36">
        <f>IFERROR(IF(Y111=0,"",ROUNDUP(Y111/H111,0)*0.01898),"")</f>
        <v>0.22776000000000002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126.91388888888886</v>
      </c>
      <c r="BN111" s="64">
        <f>IFERROR(Y111*I111/H111,"0")</f>
        <v>134.82000000000002</v>
      </c>
      <c r="BO111" s="64">
        <f>IFERROR(1/J111*(X111/H111),"0")</f>
        <v>0.17650462962962962</v>
      </c>
      <c r="BP111" s="64">
        <f>IFERROR(1/J111*(Y111/H111),"0")</f>
        <v>0.18750000000000003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16</v>
      </c>
      <c r="Y113" s="558">
        <f>IFERROR(IF(X113="",0,CEILING((X113/$H113),1)*$H113),"")</f>
        <v>16.8</v>
      </c>
      <c r="Z113" s="36">
        <f>IFERROR(IF(Y113=0,"",ROUNDUP(Y113/H113,0)*0.00651),"")</f>
        <v>4.5569999999999999E-2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17.200000000000003</v>
      </c>
      <c r="BN113" s="64">
        <f>IFERROR(Y113*I113/H113,"0")</f>
        <v>18.060000000000002</v>
      </c>
      <c r="BO113" s="64">
        <f>IFERROR(1/J113*(X113/H113),"0")</f>
        <v>3.6630036630036632E-2</v>
      </c>
      <c r="BP113" s="64">
        <f>IFERROR(1/J113*(Y113/H113),"0")</f>
        <v>3.8461538461538471E-2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17.962962962962962</v>
      </c>
      <c r="Y114" s="559">
        <f>IFERROR(Y111/H111,"0")+IFERROR(Y112/H112,"0")+IFERROR(Y113/H113,"0")</f>
        <v>19.000000000000004</v>
      </c>
      <c r="Z114" s="559">
        <f>IFERROR(IF(Z111="",0,Z111),"0")+IFERROR(IF(Z112="",0,Z112),"0")+IFERROR(IF(Z113="",0,Z113),"0")</f>
        <v>0.27333000000000002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138</v>
      </c>
      <c r="Y115" s="559">
        <f>IFERROR(SUM(Y111:Y113),"0")</f>
        <v>146.40000000000003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440</v>
      </c>
      <c r="Y117" s="558">
        <f>IFERROR(IF(X117="",0,CEILING((X117/$H117),1)*$H117),"")</f>
        <v>445.5</v>
      </c>
      <c r="Z117" s="36">
        <f>IFERROR(IF(Y117=0,"",ROUNDUP(Y117/H117,0)*0.01898),"")</f>
        <v>1.0439000000000001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467.86666666666667</v>
      </c>
      <c r="BN117" s="64">
        <f>IFERROR(Y117*I117/H117,"0")</f>
        <v>473.71500000000003</v>
      </c>
      <c r="BO117" s="64">
        <f>IFERROR(1/J117*(X117/H117),"0")</f>
        <v>0.84876543209876543</v>
      </c>
      <c r="BP117" s="64">
        <f>IFERROR(1/J117*(Y117/H117),"0")</f>
        <v>0.859375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556</v>
      </c>
      <c r="Y119" s="558">
        <f>IFERROR(IF(X119="",0,CEILING((X119/$H119),1)*$H119),"")</f>
        <v>556.20000000000005</v>
      </c>
      <c r="Z119" s="36">
        <f>IFERROR(IF(Y119=0,"",ROUNDUP(Y119/H119,0)*0.00651),"")</f>
        <v>1.3410600000000001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607.8933333333332</v>
      </c>
      <c r="BN119" s="64">
        <f>IFERROR(Y119*I119/H119,"0")</f>
        <v>608.11200000000008</v>
      </c>
      <c r="BO119" s="64">
        <f>IFERROR(1/J119*(X119/H119),"0")</f>
        <v>1.1314611314611316</v>
      </c>
      <c r="BP119" s="64">
        <f>IFERROR(1/J119*(Y119/H119),"0")</f>
        <v>1.1318681318681321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260.24691358024688</v>
      </c>
      <c r="Y121" s="559">
        <f>IFERROR(Y117/H117,"0")+IFERROR(Y118/H118,"0")+IFERROR(Y119/H119,"0")+IFERROR(Y120/H120,"0")</f>
        <v>261</v>
      </c>
      <c r="Z121" s="559">
        <f>IFERROR(IF(Z117="",0,Z117),"0")+IFERROR(IF(Z118="",0,Z118),"0")+IFERROR(IF(Z119="",0,Z119),"0")+IFERROR(IF(Z120="",0,Z120),"0")</f>
        <v>2.3849600000000004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996</v>
      </c>
      <c r="Y122" s="559">
        <f>IFERROR(SUM(Y117:Y120),"0")</f>
        <v>1001.7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27</v>
      </c>
      <c r="Y162" s="558">
        <f t="shared" ref="Y162:Y170" si="16">IFERROR(IF(X162="",0,CEILING((X162/$H162),1)*$H162),"")</f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28.735714285714284</v>
      </c>
      <c r="BN162" s="64">
        <f t="shared" ref="BN162:BN170" si="18">IFERROR(Y162*I162/H162,"0")</f>
        <v>31.29</v>
      </c>
      <c r="BO162" s="64">
        <f t="shared" ref="BO162:BO170" si="19">IFERROR(1/J162*(X162/H162),"0")</f>
        <v>4.8701298701298697E-2</v>
      </c>
      <c r="BP162" s="64">
        <f t="shared" ref="BP162:BP170" si="20">IFERROR(1/J162*(Y162/H162),"0")</f>
        <v>5.3030303030303032E-2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104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110.43809523809523</v>
      </c>
      <c r="BN165" s="64">
        <f t="shared" si="18"/>
        <v>111.5</v>
      </c>
      <c r="BO165" s="64">
        <f t="shared" si="19"/>
        <v>0.21164021164021163</v>
      </c>
      <c r="BP165" s="64">
        <f t="shared" si="20"/>
        <v>0.21367521367521369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8</v>
      </c>
      <c r="Y168" s="558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8.3809523809523814</v>
      </c>
      <c r="BN168" s="64">
        <f t="shared" si="18"/>
        <v>8.8000000000000007</v>
      </c>
      <c r="BO168" s="64">
        <f t="shared" si="19"/>
        <v>1.6280016280016282E-2</v>
      </c>
      <c r="BP168" s="64">
        <f t="shared" si="20"/>
        <v>1.7094017094017096E-2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59.761904761904759</v>
      </c>
      <c r="Y171" s="559">
        <f>IFERROR(Y162/H162,"0")+IFERROR(Y163/H163,"0")+IFERROR(Y164/H164,"0")+IFERROR(Y165/H165,"0")+IFERROR(Y166/H166,"0")+IFERROR(Y167/H167,"0")+IFERROR(Y168/H168,"0")+IFERROR(Y169/H169,"0")+IFERROR(Y170/H170,"0")</f>
        <v>61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0.33421999999999996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139</v>
      </c>
      <c r="Y172" s="559">
        <f>IFERROR(SUM(Y162:Y170),"0")</f>
        <v>142.80000000000001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255</v>
      </c>
      <c r="Y195" s="558">
        <f t="shared" ref="Y195:Y202" si="21">IFERROR(IF(X195="",0,CEILING((X195/$H195),1)*$H195),"")</f>
        <v>259.20000000000005</v>
      </c>
      <c r="Z195" s="36">
        <f>IFERROR(IF(Y195=0,"",ROUNDUP(Y195/H195,0)*0.00902),"")</f>
        <v>0.43296000000000001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264.91666666666669</v>
      </c>
      <c r="BN195" s="64">
        <f t="shared" ref="BN195:BN202" si="23">IFERROR(Y195*I195/H195,"0")</f>
        <v>269.28000000000003</v>
      </c>
      <c r="BO195" s="64">
        <f t="shared" ref="BO195:BO202" si="24">IFERROR(1/J195*(X195/H195),"0")</f>
        <v>0.35774410774410775</v>
      </c>
      <c r="BP195" s="64">
        <f t="shared" ref="BP195:BP202" si="25">IFERROR(1/J195*(Y195/H195),"0")</f>
        <v>0.3636363636363637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211</v>
      </c>
      <c r="Y196" s="558">
        <f t="shared" si="21"/>
        <v>216</v>
      </c>
      <c r="Z196" s="36">
        <f>IFERROR(IF(Y196=0,"",ROUNDUP(Y196/H196,0)*0.00902),"")</f>
        <v>0.36080000000000001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219.20555555555555</v>
      </c>
      <c r="BN196" s="64">
        <f t="shared" si="23"/>
        <v>224.39999999999998</v>
      </c>
      <c r="BO196" s="64">
        <f t="shared" si="24"/>
        <v>0.29601571268237931</v>
      </c>
      <c r="BP196" s="64">
        <f t="shared" si="25"/>
        <v>0.30303030303030304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682</v>
      </c>
      <c r="Y198" s="558">
        <f t="shared" si="21"/>
        <v>685.80000000000007</v>
      </c>
      <c r="Z198" s="36">
        <f>IFERROR(IF(Y198=0,"",ROUNDUP(Y198/H198,0)*0.00902),"")</f>
        <v>1.14554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708.52222222222224</v>
      </c>
      <c r="BN198" s="64">
        <f t="shared" si="23"/>
        <v>712.47</v>
      </c>
      <c r="BO198" s="64">
        <f t="shared" si="24"/>
        <v>0.95679012345679015</v>
      </c>
      <c r="BP198" s="64">
        <f t="shared" si="25"/>
        <v>0.96212121212121215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36</v>
      </c>
      <c r="Y199" s="558">
        <f t="shared" si="21"/>
        <v>36</v>
      </c>
      <c r="Z199" s="36">
        <f>IFERROR(IF(Y199=0,"",ROUNDUP(Y199/H199,0)*0.00502),"")</f>
        <v>0.1004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38.6</v>
      </c>
      <c r="BN199" s="64">
        <f t="shared" si="23"/>
        <v>38.6</v>
      </c>
      <c r="BO199" s="64">
        <f t="shared" si="24"/>
        <v>8.5470085470085472E-2</v>
      </c>
      <c r="BP199" s="64">
        <f t="shared" si="25"/>
        <v>8.5470085470085472E-2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25</v>
      </c>
      <c r="Y200" s="558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26.388888888888889</v>
      </c>
      <c r="BN200" s="64">
        <f t="shared" si="23"/>
        <v>26.599999999999998</v>
      </c>
      <c r="BO200" s="64">
        <f t="shared" si="24"/>
        <v>5.9354226020892693E-2</v>
      </c>
      <c r="BP200" s="64">
        <f t="shared" si="25"/>
        <v>5.9829059829059839E-2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37</v>
      </c>
      <c r="Y202" s="558">
        <f t="shared" si="21"/>
        <v>37.800000000000004</v>
      </c>
      <c r="Z202" s="36">
        <f>IFERROR(IF(Y202=0,"",ROUNDUP(Y202/H202,0)*0.00502),"")</f>
        <v>0.10542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39.05555555555555</v>
      </c>
      <c r="BN202" s="64">
        <f t="shared" si="23"/>
        <v>39.900000000000006</v>
      </c>
      <c r="BO202" s="64">
        <f t="shared" si="24"/>
        <v>8.7844254510921177E-2</v>
      </c>
      <c r="BP202" s="64">
        <f t="shared" si="25"/>
        <v>8.9743589743589772E-2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267.03703703703701</v>
      </c>
      <c r="Y203" s="559">
        <f>IFERROR(Y195/H195,"0")+IFERROR(Y196/H196,"0")+IFERROR(Y197/H197,"0")+IFERROR(Y198/H198,"0")+IFERROR(Y199/H199,"0")+IFERROR(Y200/H200,"0")+IFERROR(Y201/H201,"0")+IFERROR(Y202/H202,"0")</f>
        <v>270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2.2153999999999998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1246</v>
      </c>
      <c r="Y204" s="559">
        <f>IFERROR(SUM(Y195:Y202),"0")</f>
        <v>1260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45</v>
      </c>
      <c r="Y208" s="558">
        <f t="shared" si="26"/>
        <v>52.199999999999996</v>
      </c>
      <c r="Z208" s="36">
        <f>IFERROR(IF(Y208=0,"",ROUNDUP(Y208/H208,0)*0.01898),"")</f>
        <v>0.11388000000000001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47.684482758620689</v>
      </c>
      <c r="BN208" s="64">
        <f t="shared" si="28"/>
        <v>55.313999999999993</v>
      </c>
      <c r="BO208" s="64">
        <f t="shared" si="29"/>
        <v>8.0818965517241381E-2</v>
      </c>
      <c r="BP208" s="64">
        <f t="shared" si="30"/>
        <v>9.375E-2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188</v>
      </c>
      <c r="Y211" s="558">
        <f t="shared" si="26"/>
        <v>189.6</v>
      </c>
      <c r="Z211" s="36">
        <f t="shared" si="31"/>
        <v>0.51429000000000002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207.74</v>
      </c>
      <c r="BN211" s="64">
        <f t="shared" si="28"/>
        <v>209.50800000000001</v>
      </c>
      <c r="BO211" s="64">
        <f t="shared" si="29"/>
        <v>0.43040293040293048</v>
      </c>
      <c r="BP211" s="64">
        <f t="shared" si="30"/>
        <v>0.43406593406593408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102</v>
      </c>
      <c r="Y212" s="558">
        <f t="shared" si="26"/>
        <v>103.2</v>
      </c>
      <c r="Z212" s="36">
        <f t="shared" si="31"/>
        <v>0.27993000000000001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112.71000000000001</v>
      </c>
      <c r="BN212" s="64">
        <f t="shared" si="28"/>
        <v>114.03600000000003</v>
      </c>
      <c r="BO212" s="64">
        <f t="shared" si="29"/>
        <v>0.23351648351648355</v>
      </c>
      <c r="BP212" s="64">
        <f t="shared" si="30"/>
        <v>0.23626373626373628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133</v>
      </c>
      <c r="Y213" s="558">
        <f t="shared" si="26"/>
        <v>134.4</v>
      </c>
      <c r="Z213" s="36">
        <f t="shared" si="31"/>
        <v>0.36456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146.965</v>
      </c>
      <c r="BN213" s="64">
        <f t="shared" si="28"/>
        <v>148.51200000000003</v>
      </c>
      <c r="BO213" s="64">
        <f t="shared" si="29"/>
        <v>0.30448717948717952</v>
      </c>
      <c r="BP213" s="64">
        <f t="shared" si="30"/>
        <v>0.30769230769230776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181.42241379310346</v>
      </c>
      <c r="Y215" s="559">
        <f>IFERROR(Y206/H206,"0")+IFERROR(Y207/H207,"0")+IFERROR(Y208/H208,"0")+IFERROR(Y209/H209,"0")+IFERROR(Y210/H210,"0")+IFERROR(Y211/H211,"0")+IFERROR(Y212/H212,"0")+IFERROR(Y213/H213,"0")+IFERROR(Y214/H214,"0")</f>
        <v>184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1.2726600000000001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468</v>
      </c>
      <c r="Y216" s="559">
        <f>IFERROR(SUM(Y206:Y214),"0")</f>
        <v>479.4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2</v>
      </c>
      <c r="Y219" s="558">
        <f>IFERROR(IF(X219="",0,CEILING((X219/$H219),1)*$H219),"")</f>
        <v>2.4</v>
      </c>
      <c r="Z219" s="36">
        <f>IFERROR(IF(Y219=0,"",ROUNDUP(Y219/H219,0)*0.00651),"")</f>
        <v>6.5100000000000002E-3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2.2100000000000004</v>
      </c>
      <c r="BN219" s="64">
        <f>IFERROR(Y219*I219/H219,"0")</f>
        <v>2.6520000000000001</v>
      </c>
      <c r="BO219" s="64">
        <f>IFERROR(1/J219*(X219/H219),"0")</f>
        <v>4.578754578754579E-3</v>
      </c>
      <c r="BP219" s="64">
        <f>IFERROR(1/J219*(Y219/H219),"0")</f>
        <v>5.4945054945054949E-3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0.83333333333333337</v>
      </c>
      <c r="Y220" s="559">
        <f>IFERROR(Y218/H218,"0")+IFERROR(Y219/H219,"0")</f>
        <v>1</v>
      </c>
      <c r="Z220" s="559">
        <f>IFERROR(IF(Z218="",0,Z218),"0")+IFERROR(IF(Z219="",0,Z219),"0")</f>
        <v>6.5100000000000002E-3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2</v>
      </c>
      <c r="Y221" s="559">
        <f>IFERROR(SUM(Y218:Y219),"0")</f>
        <v>2.4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160</v>
      </c>
      <c r="Y269" s="558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176.80000000000004</v>
      </c>
      <c r="BN269" s="64">
        <f>IFERROR(Y269*I269/H269,"0")</f>
        <v>177.684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180</v>
      </c>
      <c r="Y270" s="558">
        <f>IFERROR(IF(X270="",0,CEILING((X270/$H270),1)*$H270),"")</f>
        <v>180</v>
      </c>
      <c r="Z270" s="36">
        <f>IFERROR(IF(Y270=0,"",ROUNDUP(Y270/H270,0)*0.00651),"")</f>
        <v>0.48825000000000002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193.50000000000003</v>
      </c>
      <c r="BN270" s="64">
        <f>IFERROR(Y270*I270/H270,"0")</f>
        <v>193.50000000000003</v>
      </c>
      <c r="BO270" s="64">
        <f>IFERROR(1/J270*(X270/H270),"0")</f>
        <v>0.41208791208791212</v>
      </c>
      <c r="BP270" s="64">
        <f>IFERROR(1/J270*(Y270/H270),"0")</f>
        <v>0.41208791208791212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141.66666666666669</v>
      </c>
      <c r="Y271" s="559">
        <f>IFERROR(Y268/H268,"0")+IFERROR(Y269/H269,"0")+IFERROR(Y270/H270,"0")</f>
        <v>142</v>
      </c>
      <c r="Z271" s="559">
        <f>IFERROR(IF(Z268="",0,Z268),"0")+IFERROR(IF(Z269="",0,Z269),"0")+IFERROR(IF(Z270="",0,Z270),"0")</f>
        <v>0.92442000000000002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340</v>
      </c>
      <c r="Y272" s="559">
        <f>IFERROR(SUM(Y268:Y270),"0")</f>
        <v>340.79999999999995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1004</v>
      </c>
      <c r="Y317" s="558">
        <f>IFERROR(IF(X317="",0,CEILING((X317/$H317),1)*$H317),"")</f>
        <v>1006.1999999999999</v>
      </c>
      <c r="Z317" s="36">
        <f>IFERROR(IF(Y317=0,"",ROUNDUP(Y317/H317,0)*0.01898),"")</f>
        <v>2.44842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1070.8046153846155</v>
      </c>
      <c r="BN317" s="64">
        <f>IFERROR(Y317*I317/H317,"0")</f>
        <v>1073.1510000000001</v>
      </c>
      <c r="BO317" s="64">
        <f>IFERROR(1/J317*(X317/H317),"0")</f>
        <v>2.0112179487179489</v>
      </c>
      <c r="BP317" s="64">
        <f>IFERROR(1/J317*(Y317/H317),"0")</f>
        <v>2.015625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128.71794871794873</v>
      </c>
      <c r="Y319" s="559">
        <f>IFERROR(Y316/H316,"0")+IFERROR(Y317/H317,"0")+IFERROR(Y318/H318,"0")</f>
        <v>129</v>
      </c>
      <c r="Z319" s="559">
        <f>IFERROR(IF(Z316="",0,Z316),"0")+IFERROR(IF(Z317="",0,Z317),"0")+IFERROR(IF(Z318="",0,Z318),"0")</f>
        <v>2.44842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1004</v>
      </c>
      <c r="Y320" s="559">
        <f>IFERROR(SUM(Y316:Y318),"0")</f>
        <v>1006.1999999999999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33</v>
      </c>
      <c r="Y325" s="558">
        <f>IFERROR(IF(X325="",0,CEILING((X325/$H325),1)*$H325),"")</f>
        <v>33.15</v>
      </c>
      <c r="Z325" s="36">
        <f>IFERROR(IF(Y325=0,"",ROUNDUP(Y325/H325,0)*0.00651),"")</f>
        <v>8.4629999999999997E-2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37.27058823529412</v>
      </c>
      <c r="BN325" s="64">
        <f>IFERROR(Y325*I325/H325,"0")</f>
        <v>37.44</v>
      </c>
      <c r="BO325" s="64">
        <f>IFERROR(1/J325*(X325/H325),"0")</f>
        <v>7.1105365223012293E-2</v>
      </c>
      <c r="BP325" s="64">
        <f>IFERROR(1/J325*(Y325/H325),"0")</f>
        <v>7.1428571428571438E-2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12.941176470588236</v>
      </c>
      <c r="Y326" s="559">
        <f>IFERROR(Y322/H322,"0")+IFERROR(Y323/H323,"0")+IFERROR(Y324/H324,"0")+IFERROR(Y325/H325,"0")</f>
        <v>13</v>
      </c>
      <c r="Z326" s="559">
        <f>IFERROR(IF(Z322="",0,Z322),"0")+IFERROR(IF(Z323="",0,Z323),"0")+IFERROR(IF(Z324="",0,Z324),"0")+IFERROR(IF(Z325="",0,Z325),"0")</f>
        <v>8.4629999999999997E-2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33</v>
      </c>
      <c r="Y327" s="559">
        <f>IFERROR(SUM(Y322:Y325),"0")</f>
        <v>33.15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788</v>
      </c>
      <c r="Y344" s="558">
        <f t="shared" ref="Y344:Y350" si="47">IFERROR(IF(X344="",0,CEILING((X344/$H344),1)*$H344),"")</f>
        <v>795</v>
      </c>
      <c r="Z344" s="36">
        <f>IFERROR(IF(Y344=0,"",ROUNDUP(Y344/H344,0)*0.02175),"")</f>
        <v>1.1527499999999999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813.21600000000001</v>
      </c>
      <c r="BN344" s="64">
        <f t="shared" ref="BN344:BN350" si="49">IFERROR(Y344*I344/H344,"0")</f>
        <v>820.44</v>
      </c>
      <c r="BO344" s="64">
        <f t="shared" ref="BO344:BO350" si="50">IFERROR(1/J344*(X344/H344),"0")</f>
        <v>1.0944444444444443</v>
      </c>
      <c r="BP344" s="64">
        <f t="shared" ref="BP344:BP350" si="51">IFERROR(1/J344*(Y344/H344),"0")</f>
        <v>1.1041666666666665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1122</v>
      </c>
      <c r="Y347" s="558">
        <f t="shared" si="47"/>
        <v>1125</v>
      </c>
      <c r="Z347" s="36">
        <f>IFERROR(IF(Y347=0,"",ROUNDUP(Y347/H347,0)*0.02175),"")</f>
        <v>1.6312499999999999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1157.904</v>
      </c>
      <c r="BN347" s="64">
        <f t="shared" si="49"/>
        <v>1161</v>
      </c>
      <c r="BO347" s="64">
        <f t="shared" si="50"/>
        <v>1.5583333333333331</v>
      </c>
      <c r="BP347" s="64">
        <f t="shared" si="51"/>
        <v>1.5625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127.33333333333333</v>
      </c>
      <c r="Y351" s="559">
        <f>IFERROR(Y344/H344,"0")+IFERROR(Y345/H345,"0")+IFERROR(Y346/H346,"0")+IFERROR(Y347/H347,"0")+IFERROR(Y348/H348,"0")+IFERROR(Y349/H349,"0")+IFERROR(Y350/H350,"0")</f>
        <v>128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2.7839999999999998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1910</v>
      </c>
      <c r="Y352" s="559">
        <f>IFERROR(SUM(Y344:Y350),"0")</f>
        <v>1920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1647</v>
      </c>
      <c r="Y354" s="558">
        <f>IFERROR(IF(X354="",0,CEILING((X354/$H354),1)*$H354),"")</f>
        <v>1650</v>
      </c>
      <c r="Z354" s="36">
        <f>IFERROR(IF(Y354=0,"",ROUNDUP(Y354/H354,0)*0.02175),"")</f>
        <v>2.3924999999999996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1699.7040000000002</v>
      </c>
      <c r="BN354" s="64">
        <f>IFERROR(Y354*I354/H354,"0")</f>
        <v>1702.8</v>
      </c>
      <c r="BO354" s="64">
        <f>IFERROR(1/J354*(X354/H354),"0")</f>
        <v>2.2874999999999996</v>
      </c>
      <c r="BP354" s="64">
        <f>IFERROR(1/J354*(Y354/H354),"0")</f>
        <v>2.2916666666666665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109.8</v>
      </c>
      <c r="Y356" s="559">
        <f>IFERROR(Y354/H354,"0")+IFERROR(Y355/H355,"0")</f>
        <v>110</v>
      </c>
      <c r="Z356" s="559">
        <f>IFERROR(IF(Z354="",0,Z354),"0")+IFERROR(IF(Z355="",0,Z355),"0")</f>
        <v>2.3924999999999996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1647</v>
      </c>
      <c r="Y357" s="559">
        <f>IFERROR(SUM(Y354:Y355),"0")</f>
        <v>1650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4</v>
      </c>
      <c r="Y369" s="558">
        <f>IFERROR(IF(X369="",0,CEILING((X369/$H369),1)*$H369),"")</f>
        <v>10.8</v>
      </c>
      <c r="Z369" s="36">
        <f>IFERROR(IF(Y369=0,"",ROUNDUP(Y369/H369,0)*0.01898),"")</f>
        <v>1.898E-2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4.1611111111111105</v>
      </c>
      <c r="BN369" s="64">
        <f>IFERROR(Y369*I369/H369,"0")</f>
        <v>11.234999999999999</v>
      </c>
      <c r="BO369" s="64">
        <f>IFERROR(1/J369*(X369/H369),"0")</f>
        <v>5.7870370370370367E-3</v>
      </c>
      <c r="BP369" s="64">
        <f>IFERROR(1/J369*(Y369/H369),"0")</f>
        <v>1.5625E-2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62</v>
      </c>
      <c r="Y370" s="558">
        <f>IFERROR(IF(X370="",0,CEILING((X370/$H370),1)*$H370),"")</f>
        <v>72</v>
      </c>
      <c r="Z370" s="36">
        <f>IFERROR(IF(Y370=0,"",ROUNDUP(Y370/H370,0)*0.01898),"")</f>
        <v>0.11388000000000001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64.247500000000002</v>
      </c>
      <c r="BN370" s="64">
        <f>IFERROR(Y370*I370/H370,"0")</f>
        <v>74.61</v>
      </c>
      <c r="BO370" s="64">
        <f>IFERROR(1/J370*(X370/H370),"0")</f>
        <v>8.0729166666666671E-2</v>
      </c>
      <c r="BP370" s="64">
        <f>IFERROR(1/J370*(Y370/H370),"0")</f>
        <v>9.375E-2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5.5370370370370372</v>
      </c>
      <c r="Y372" s="559">
        <f>IFERROR(Y369/H369,"0")+IFERROR(Y370/H370,"0")+IFERROR(Y371/H371,"0")</f>
        <v>7</v>
      </c>
      <c r="Z372" s="559">
        <f>IFERROR(IF(Z369="",0,Z369),"0")+IFERROR(IF(Z370="",0,Z370),"0")+IFERROR(IF(Z371="",0,Z371),"0")</f>
        <v>0.13286000000000001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66</v>
      </c>
      <c r="Y373" s="559">
        <f>IFERROR(SUM(Y369:Y371),"0")</f>
        <v>82.8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1577</v>
      </c>
      <c r="Y379" s="558">
        <f>IFERROR(IF(X379="",0,CEILING((X379/$H379),1)*$H379),"")</f>
        <v>1584</v>
      </c>
      <c r="Z379" s="36">
        <f>IFERROR(IF(Y379=0,"",ROUNDUP(Y379/H379,0)*0.01898),"")</f>
        <v>3.3404799999999999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1667.9403333333332</v>
      </c>
      <c r="BN379" s="64">
        <f>IFERROR(Y379*I379/H379,"0")</f>
        <v>1675.3440000000001</v>
      </c>
      <c r="BO379" s="64">
        <f>IFERROR(1/J379*(X379/H379),"0")</f>
        <v>2.7378472222222223</v>
      </c>
      <c r="BP379" s="64">
        <f>IFERROR(1/J379*(Y379/H379),"0")</f>
        <v>2.75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175.22222222222223</v>
      </c>
      <c r="Y381" s="559">
        <f>IFERROR(Y379/H379,"0")+IFERROR(Y380/H380,"0")</f>
        <v>176</v>
      </c>
      <c r="Z381" s="559">
        <f>IFERROR(IF(Z379="",0,Z379),"0")+IFERROR(IF(Z380="",0,Z380),"0")</f>
        <v>3.3404799999999999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1577</v>
      </c>
      <c r="Y382" s="559">
        <f>IFERROR(SUM(Y379:Y380),"0")</f>
        <v>1584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5</v>
      </c>
      <c r="Y390" s="558">
        <f t="shared" ref="Y390:Y399" si="52">IFERROR(IF(X390="",0,CEILING((X390/$H390),1)*$H390),"")</f>
        <v>5.4</v>
      </c>
      <c r="Z390" s="36">
        <f>IFERROR(IF(Y390=0,"",ROUNDUP(Y390/H390,0)*0.00902),"")</f>
        <v>9.0200000000000002E-3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5.1944444444444446</v>
      </c>
      <c r="BN390" s="64">
        <f t="shared" ref="BN390:BN399" si="54">IFERROR(Y390*I390/H390,"0")</f>
        <v>5.61</v>
      </c>
      <c r="BO390" s="64">
        <f t="shared" ref="BO390:BO399" si="55">IFERROR(1/J390*(X390/H390),"0")</f>
        <v>7.0145903479236806E-3</v>
      </c>
      <c r="BP390" s="64">
        <f t="shared" ref="BP390:BP399" si="56">IFERROR(1/J390*(Y390/H390),"0")</f>
        <v>7.575757575757576E-3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25</v>
      </c>
      <c r="Y398" s="558">
        <f t="shared" si="52"/>
        <v>25.200000000000003</v>
      </c>
      <c r="Z398" s="36">
        <f t="shared" si="57"/>
        <v>6.0240000000000002E-2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26.547619047619047</v>
      </c>
      <c r="BN398" s="64">
        <f t="shared" si="54"/>
        <v>26.76</v>
      </c>
      <c r="BO398" s="64">
        <f t="shared" si="55"/>
        <v>5.0875050875050884E-2</v>
      </c>
      <c r="BP398" s="64">
        <f t="shared" si="56"/>
        <v>5.1282051282051287E-2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12.830687830687831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6.9260000000000002E-2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30</v>
      </c>
      <c r="Y401" s="559">
        <f>IFERROR(SUM(Y390:Y399),"0")</f>
        <v>30.6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</v>
      </c>
      <c r="Y421" s="558">
        <f>IFERROR(IF(X421="",0,CEILING((X421/$H421),1)*$H421),"")</f>
        <v>1.2</v>
      </c>
      <c r="Z421" s="36">
        <f>IFERROR(IF(Y421=0,"",ROUNDUP(Y421/H421,0)*0.00651),"")</f>
        <v>6.5100000000000002E-3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1.7500000000000002</v>
      </c>
      <c r="BN421" s="64">
        <f>IFERROR(Y421*I421/H421,"0")</f>
        <v>2.1</v>
      </c>
      <c r="BO421" s="64">
        <f>IFERROR(1/J421*(X421/H421),"0")</f>
        <v>4.578754578754579E-3</v>
      </c>
      <c r="BP421" s="64">
        <f>IFERROR(1/J421*(Y421/H421),"0")</f>
        <v>5.4945054945054949E-3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0.83333333333333337</v>
      </c>
      <c r="Y422" s="559">
        <f>IFERROR(Y421/H421,"0")</f>
        <v>1</v>
      </c>
      <c r="Z422" s="559">
        <f>IFERROR(IF(Z421="",0,Z421),"0")</f>
        <v>6.5100000000000002E-3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1</v>
      </c>
      <c r="Y423" s="559">
        <f>IFERROR(SUM(Y421:Y421),"0")</f>
        <v>1.2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104</v>
      </c>
      <c r="Y432" s="558">
        <f t="shared" ref="Y432:Y445" si="58">IFERROR(IF(X432="",0,CEILING((X432/$H432),1)*$H432),"")</f>
        <v>105.60000000000001</v>
      </c>
      <c r="Z432" s="36">
        <f t="shared" ref="Z432:Z438" si="59">IFERROR(IF(Y432=0,"",ROUNDUP(Y432/H432,0)*0.01196),"")</f>
        <v>0.2392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111.09090909090908</v>
      </c>
      <c r="BN432" s="64">
        <f t="shared" ref="BN432:BN445" si="61">IFERROR(Y432*I432/H432,"0")</f>
        <v>112.80000000000001</v>
      </c>
      <c r="BO432" s="64">
        <f t="shared" ref="BO432:BO445" si="62">IFERROR(1/J432*(X432/H432),"0")</f>
        <v>0.18939393939393939</v>
      </c>
      <c r="BP432" s="64">
        <f t="shared" ref="BP432:BP445" si="63">IFERROR(1/J432*(Y432/H432),"0")</f>
        <v>0.19230769230769232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1544</v>
      </c>
      <c r="Y434" s="558">
        <f t="shared" si="58"/>
        <v>1547.04</v>
      </c>
      <c r="Z434" s="36">
        <f t="shared" si="59"/>
        <v>3.5042800000000001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1649.2727272727273</v>
      </c>
      <c r="BN434" s="64">
        <f t="shared" si="61"/>
        <v>1652.5199999999998</v>
      </c>
      <c r="BO434" s="64">
        <f t="shared" si="62"/>
        <v>2.811771561771562</v>
      </c>
      <c r="BP434" s="64">
        <f t="shared" si="63"/>
        <v>2.8173076923076925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1686</v>
      </c>
      <c r="Y437" s="558">
        <f t="shared" si="58"/>
        <v>1689.6000000000001</v>
      </c>
      <c r="Z437" s="36">
        <f t="shared" si="59"/>
        <v>3.8271999999999999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1800.9545454545453</v>
      </c>
      <c r="BN437" s="64">
        <f t="shared" si="61"/>
        <v>1804.8000000000002</v>
      </c>
      <c r="BO437" s="64">
        <f t="shared" si="62"/>
        <v>3.0703671328671329</v>
      </c>
      <c r="BP437" s="64">
        <f t="shared" si="63"/>
        <v>3.0769230769230771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37</v>
      </c>
      <c r="Y440" s="558">
        <f t="shared" si="58"/>
        <v>38.4</v>
      </c>
      <c r="Z440" s="36">
        <f>IFERROR(IF(Y440=0,"",ROUNDUP(Y440/H440,0)*0.00902),"")</f>
        <v>7.2160000000000002E-2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53.418749999999996</v>
      </c>
      <c r="BN440" s="64">
        <f t="shared" si="61"/>
        <v>55.44</v>
      </c>
      <c r="BO440" s="64">
        <f t="shared" si="62"/>
        <v>5.8396464646464655E-2</v>
      </c>
      <c r="BP440" s="64">
        <f t="shared" si="63"/>
        <v>6.0606060606060608E-2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639.14772727272737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641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7.6428399999999996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3371</v>
      </c>
      <c r="Y447" s="559">
        <f>IFERROR(SUM(Y432:Y445),"0")</f>
        <v>3380.64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1008</v>
      </c>
      <c r="Y449" s="558">
        <f>IFERROR(IF(X449="",0,CEILING((X449/$H449),1)*$H449),"")</f>
        <v>1008.48</v>
      </c>
      <c r="Z449" s="36">
        <f>IFERROR(IF(Y449=0,"",ROUNDUP(Y449/H449,0)*0.01196),"")</f>
        <v>2.2843599999999999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1076.7272727272727</v>
      </c>
      <c r="BN449" s="64">
        <f>IFERROR(Y449*I449/H449,"0")</f>
        <v>1077.24</v>
      </c>
      <c r="BO449" s="64">
        <f>IFERROR(1/J449*(X449/H449),"0")</f>
        <v>1.8356643356643358</v>
      </c>
      <c r="BP449" s="64">
        <f>IFERROR(1/J449*(Y449/H449),"0")</f>
        <v>1.8365384615384617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37</v>
      </c>
      <c r="Y451" s="558">
        <f>IFERROR(IF(X451="",0,CEILING((X451/$H451),1)*$H451),"")</f>
        <v>38.4</v>
      </c>
      <c r="Z451" s="36">
        <f>IFERROR(IF(Y451=0,"",ROUNDUP(Y451/H451,0)*0.00902),"")</f>
        <v>7.2160000000000002E-2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53.418749999999996</v>
      </c>
      <c r="BN451" s="64">
        <f>IFERROR(Y451*I451/H451,"0")</f>
        <v>55.44</v>
      </c>
      <c r="BO451" s="64">
        <f>IFERROR(1/J451*(X451/H451),"0")</f>
        <v>5.8396464646464655E-2</v>
      </c>
      <c r="BP451" s="64">
        <f>IFERROR(1/J451*(Y451/H451),"0")</f>
        <v>6.0606060606060608E-2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198.61742424242425</v>
      </c>
      <c r="Y452" s="559">
        <f>IFERROR(Y449/H449,"0")+IFERROR(Y450/H450,"0")+IFERROR(Y451/H451,"0")</f>
        <v>199</v>
      </c>
      <c r="Z452" s="559">
        <f>IFERROR(IF(Z449="",0,Z449),"0")+IFERROR(IF(Z450="",0,Z450),"0")+IFERROR(IF(Z451="",0,Z451),"0")</f>
        <v>2.3565199999999997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1045</v>
      </c>
      <c r="Y453" s="559">
        <f>IFERROR(SUM(Y449:Y451),"0")</f>
        <v>1046.8800000000001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66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70.499999999999986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0.1201923076923077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818</v>
      </c>
      <c r="Y456" s="558">
        <f t="shared" si="64"/>
        <v>818.40000000000009</v>
      </c>
      <c r="Z456" s="36">
        <f>IFERROR(IF(Y456=0,"",ROUNDUP(Y456/H456,0)*0.01196),"")</f>
        <v>1.8538000000000001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873.77272727272714</v>
      </c>
      <c r="BN456" s="64">
        <f t="shared" si="66"/>
        <v>874.19999999999993</v>
      </c>
      <c r="BO456" s="64">
        <f t="shared" si="67"/>
        <v>1.4896561771561772</v>
      </c>
      <c r="BP456" s="64">
        <f t="shared" si="68"/>
        <v>1.4903846153846154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783</v>
      </c>
      <c r="Y457" s="558">
        <f t="shared" si="64"/>
        <v>786.72</v>
      </c>
      <c r="Z457" s="36">
        <f>IFERROR(IF(Y457=0,"",ROUNDUP(Y457/H457,0)*0.01196),"")</f>
        <v>1.7820400000000001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836.38636363636363</v>
      </c>
      <c r="BN457" s="64">
        <f t="shared" si="66"/>
        <v>840.36</v>
      </c>
      <c r="BO457" s="64">
        <f t="shared" si="67"/>
        <v>1.4259178321678321</v>
      </c>
      <c r="BP457" s="64">
        <f t="shared" si="68"/>
        <v>1.4326923076923077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315.71969696969694</v>
      </c>
      <c r="Y462" s="559">
        <f>IFERROR(Y455/H455,"0")+IFERROR(Y456/H456,"0")+IFERROR(Y457/H457,"0")+IFERROR(Y458/H458,"0")+IFERROR(Y459/H459,"0")+IFERROR(Y460/H460,"0")+IFERROR(Y461/H461,"0")</f>
        <v>317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3.7913199999999998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1667</v>
      </c>
      <c r="Y463" s="559">
        <f>IFERROR(SUM(Y455:Y461),"0")</f>
        <v>1673.7600000000002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17136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17279.229999999996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18155.618944694292</v>
      </c>
      <c r="Y506" s="559">
        <f>IFERROR(SUM(BN22:BN502),"0")</f>
        <v>18307.34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30</v>
      </c>
      <c r="Y507" s="38">
        <f>ROUNDUP(SUM(BP22:BP502),0)</f>
        <v>30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18905.618944694292</v>
      </c>
      <c r="Y508" s="559">
        <f>GrossWeightTotalR+PalletQtyTotalR*25</f>
        <v>19057.34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2845.7889895557573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2867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35.446849999999998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313.20000000000005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192.4</v>
      </c>
      <c r="E515" s="46">
        <f>IFERROR(Y89*1,"0")+IFERROR(Y90*1,"0")+IFERROR(Y91*1,"0")+IFERROR(Y95*1,"0")+IFERROR(Y96*1,"0")+IFERROR(Y97*1,"0")+IFERROR(Y98*1,"0")+IFERROR(Y99*1,"0")</f>
        <v>794.7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1344.3000000000002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142.80000000000001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1741.8000000000002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340.79999999999995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1039.3499999999999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3570</v>
      </c>
      <c r="U515" s="46">
        <f>IFERROR(Y369*1,"0")+IFERROR(Y370*1,"0")+IFERROR(Y371*1,"0")+IFERROR(Y375*1,"0")+IFERROR(Y379*1,"0")+IFERROR(Y380*1,"0")+IFERROR(Y384*1,"0")</f>
        <v>1666.8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30.6</v>
      </c>
      <c r="W515" s="46">
        <f>IFERROR(Y409*1,"0")+IFERROR(Y413*1,"0")+IFERROR(Y414*1,"0")+IFERROR(Y415*1,"0")+IFERROR(Y416*1,"0")</f>
        <v>0</v>
      </c>
      <c r="X515" s="46">
        <f>IFERROR(Y421*1,"0")</f>
        <v>1.2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6101.28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4,00"/>
        <filter val="1 008,00"/>
        <filter val="1 045,00"/>
        <filter val="1 122,00"/>
        <filter val="1 246,00"/>
        <filter val="1 544,00"/>
        <filter val="1 577,00"/>
        <filter val="1 647,00"/>
        <filter val="1 667,00"/>
        <filter val="1 686,00"/>
        <filter val="1 910,00"/>
        <filter val="1,00"/>
        <filter val="1,41"/>
        <filter val="102,00"/>
        <filter val="104,00"/>
        <filter val="109,80"/>
        <filter val="11,00"/>
        <filter val="11,76"/>
        <filter val="12,83"/>
        <filter val="12,94"/>
        <filter val="122,00"/>
        <filter val="127,00"/>
        <filter val="127,33"/>
        <filter val="128,72"/>
        <filter val="133,00"/>
        <filter val="138,00"/>
        <filter val="139,00"/>
        <filter val="141,67"/>
        <filter val="150,00"/>
        <filter val="16,00"/>
        <filter val="160,00"/>
        <filter val="17 136,00"/>
        <filter val="17,96"/>
        <filter val="175,22"/>
        <filter val="18 155,62"/>
        <filter val="18 905,62"/>
        <filter val="180,00"/>
        <filter val="181,42"/>
        <filter val="188,00"/>
        <filter val="198,62"/>
        <filter val="2 845,79"/>
        <filter val="2,00"/>
        <filter val="211,00"/>
        <filter val="25,00"/>
        <filter val="254,00"/>
        <filter val="255,00"/>
        <filter val="260,25"/>
        <filter val="267,04"/>
        <filter val="27,00"/>
        <filter val="28,52"/>
        <filter val="289,00"/>
        <filter val="3 371,00"/>
        <filter val="30"/>
        <filter val="30,00"/>
        <filter val="308,00"/>
        <filter val="31,30"/>
        <filter val="315,72"/>
        <filter val="33,00"/>
        <filter val="34,00"/>
        <filter val="340,00"/>
        <filter val="35,00"/>
        <filter val="36,00"/>
        <filter val="36,85"/>
        <filter val="37,00"/>
        <filter val="38,00"/>
        <filter val="4,00"/>
        <filter val="4,15"/>
        <filter val="434,00"/>
        <filter val="440,00"/>
        <filter val="45,00"/>
        <filter val="468,00"/>
        <filter val="495,00"/>
        <filter val="5,00"/>
        <filter val="5,54"/>
        <filter val="556,00"/>
        <filter val="59,76"/>
        <filter val="61,00"/>
        <filter val="62,00"/>
        <filter val="639,15"/>
        <filter val="66,00"/>
        <filter val="682,00"/>
        <filter val="76,17"/>
        <filter val="783,00"/>
        <filter val="788,00"/>
        <filter val="8,00"/>
        <filter val="818,00"/>
        <filter val="996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