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47F5B67-2FC3-4DE3-A831-CAB313A89A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400" i="1" s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Z215" i="1" s="1"/>
  <c r="BN206" i="1"/>
  <c r="BP206" i="1"/>
  <c r="Y507" i="1" s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O515" i="1"/>
  <c r="Y271" i="1"/>
  <c r="BP268" i="1"/>
  <c r="BN268" i="1"/>
  <c r="Z268" i="1"/>
  <c r="F9" i="1"/>
  <c r="J9" i="1"/>
  <c r="Y45" i="1"/>
  <c r="Y58" i="1"/>
  <c r="Y509" i="1" s="1"/>
  <c r="Y93" i="1"/>
  <c r="Y132" i="1"/>
  <c r="BP225" i="1"/>
  <c r="BN225" i="1"/>
  <c r="Z225" i="1"/>
  <c r="Z231" i="1" s="1"/>
  <c r="BP229" i="1"/>
  <c r="BN229" i="1"/>
  <c r="Y506" i="1" s="1"/>
  <c r="Y508" i="1" s="1"/>
  <c r="Z229" i="1"/>
  <c r="BP243" i="1"/>
  <c r="BN243" i="1"/>
  <c r="Z243" i="1"/>
  <c r="Y247" i="1"/>
  <c r="Z256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K515" i="1"/>
  <c r="Y232" i="1"/>
  <c r="L515" i="1"/>
  <c r="Y257" i="1"/>
  <c r="M515" i="1"/>
  <c r="Y264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Z305" i="1" s="1"/>
  <c r="BN301" i="1"/>
  <c r="Z303" i="1"/>
  <c r="BN303" i="1"/>
  <c r="Z309" i="1"/>
  <c r="Z313" i="1" s="1"/>
  <c r="BN309" i="1"/>
  <c r="BP309" i="1"/>
  <c r="Z311" i="1"/>
  <c r="BN311" i="1"/>
  <c r="Z317" i="1"/>
  <c r="Z319" i="1" s="1"/>
  <c r="BN317" i="1"/>
  <c r="BP317" i="1"/>
  <c r="Z322" i="1"/>
  <c r="Z326" i="1" s="1"/>
  <c r="BN322" i="1"/>
  <c r="BP322" i="1"/>
  <c r="Z323" i="1"/>
  <c r="BN323" i="1"/>
  <c r="Z325" i="1"/>
  <c r="BN325" i="1"/>
  <c r="Y326" i="1"/>
  <c r="Z329" i="1"/>
  <c r="Z332" i="1" s="1"/>
  <c r="BN329" i="1"/>
  <c r="BP329" i="1"/>
  <c r="Z331" i="1"/>
  <c r="BN331" i="1"/>
  <c r="Y332" i="1"/>
  <c r="Z336" i="1"/>
  <c r="Z339" i="1" s="1"/>
  <c r="BN336" i="1"/>
  <c r="BP336" i="1"/>
  <c r="Z338" i="1"/>
  <c r="BN338" i="1"/>
  <c r="Y339" i="1"/>
  <c r="Z344" i="1"/>
  <c r="Z351" i="1" s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Y357" i="1"/>
  <c r="Z360" i="1"/>
  <c r="Z361" i="1" s="1"/>
  <c r="BN360" i="1"/>
  <c r="BP360" i="1"/>
  <c r="Z364" i="1"/>
  <c r="Z365" i="1" s="1"/>
  <c r="BN364" i="1"/>
  <c r="BP364" i="1"/>
  <c r="Y365" i="1"/>
  <c r="Z369" i="1"/>
  <c r="BN369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W515" i="1"/>
  <c r="Y277" i="1"/>
  <c r="Y286" i="1"/>
  <c r="Y295" i="1"/>
  <c r="Y340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X508" i="1" l="1"/>
  <c r="Z468" i="1"/>
  <c r="Z452" i="1"/>
  <c r="Z477" i="1"/>
  <c r="Z462" i="1"/>
  <c r="Z400" i="1"/>
  <c r="Z417" i="1"/>
  <c r="Z372" i="1"/>
  <c r="Z295" i="1"/>
  <c r="Z271" i="1"/>
  <c r="Z247" i="1"/>
  <c r="Z121" i="1"/>
  <c r="Z114" i="1"/>
  <c r="Z92" i="1"/>
  <c r="Z58" i="1"/>
  <c r="Z44" i="1"/>
  <c r="Z510" i="1" s="1"/>
  <c r="Y505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<sst xmlns="http://schemas.openxmlformats.org/spreadsheetml/2006/main" count="2234" uniqueCount="811">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</sst>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177</v>
      </c>
      <c r="Y41" s="558">
        <f>IFERROR(IF(X41="",0,CEILING((X41/$H41),1)*$H41),"")</f>
        <v>183.60000000000002</v>
      </c>
      <c r="Z41" s="36">
        <f>IFERROR(IF(Y41=0,"",ROUNDUP(Y41/H41,0)*0.01898),"")</f>
        <v>0.32266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184.12916666666663</v>
      </c>
      <c r="BN41" s="64">
        <f>IFERROR(Y41*I41/H41,"0")</f>
        <v>190.995</v>
      </c>
      <c r="BO41" s="64">
        <f>IFERROR(1/J41*(X41/H41),"0")</f>
        <v>0.2560763888888889</v>
      </c>
      <c r="BP41" s="64">
        <f>IFERROR(1/J41*(Y41/H41),"0")</f>
        <v>0.265625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16.388888888888889</v>
      </c>
      <c r="Y44" s="559">
        <f>IFERROR(Y41/H41,"0")+IFERROR(Y42/H42,"0")+IFERROR(Y43/H43,"0")</f>
        <v>17</v>
      </c>
      <c r="Z44" s="559">
        <f>IFERROR(IF(Z41="",0,Z41),"0")+IFERROR(IF(Z42="",0,Z42),"0")+IFERROR(IF(Z43="",0,Z43),"0")</f>
        <v>0.32266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177</v>
      </c>
      <c r="Y45" s="559">
        <f>IFERROR(SUM(Y41:Y43),"0")</f>
        <v>183.60000000000002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10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10.388392857142858</v>
      </c>
      <c r="BN52" s="64">
        <f t="shared" ref="BN52:BN57" si="8">IFERROR(Y52*I52/H52,"0")</f>
        <v>11.635</v>
      </c>
      <c r="BO52" s="64">
        <f t="shared" ref="BO52:BO57" si="9">IFERROR(1/J52*(X52/H52),"0")</f>
        <v>1.3950892857142858E-2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0.8928571428571429</v>
      </c>
      <c r="Y58" s="559">
        <f>IFERROR(Y52/H52,"0")+IFERROR(Y53/H53,"0")+IFERROR(Y54/H54,"0")+IFERROR(Y55/H55,"0")+IFERROR(Y56/H56,"0")+IFERROR(Y57/H57,"0")</f>
        <v>1</v>
      </c>
      <c r="Z58" s="559">
        <f>IFERROR(IF(Z52="",0,Z52),"0")+IFERROR(IF(Z53="",0,Z53),"0")+IFERROR(IF(Z54="",0,Z54),"0")+IFERROR(IF(Z55="",0,Z55),"0")+IFERROR(IF(Z56="",0,Z56),"0")+IFERROR(IF(Z57="",0,Z57),"0")</f>
        <v>1.898E-2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10</v>
      </c>
      <c r="Y59" s="559">
        <f>IFERROR(SUM(Y52:Y57),"0")</f>
        <v>11.2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62</v>
      </c>
      <c r="Y106" s="558">
        <f>IFERROR(IF(X106="",0,CEILING((X106/$H106),1)*$H106),"")</f>
        <v>63</v>
      </c>
      <c r="Z106" s="36">
        <f>IFERROR(IF(Y106=0,"",ROUNDUP(Y106/H106,0)*0.00902),"")</f>
        <v>0.12628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64.893333333333331</v>
      </c>
      <c r="BN106" s="64">
        <f>IFERROR(Y106*I106/H106,"0")</f>
        <v>65.94</v>
      </c>
      <c r="BO106" s="64">
        <f>IFERROR(1/J106*(X106/H106),"0")</f>
        <v>0.10437710437710439</v>
      </c>
      <c r="BP106" s="64">
        <f>IFERROR(1/J106*(Y106/H106),"0")</f>
        <v>0.10606060606060606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21.185185185185183</v>
      </c>
      <c r="Y108" s="559">
        <f>IFERROR(Y104/H104,"0")+IFERROR(Y105/H105,"0")+IFERROR(Y106/H106,"0")+IFERROR(Y107/H107,"0")</f>
        <v>22</v>
      </c>
      <c r="Z108" s="559">
        <f>IFERROR(IF(Z104="",0,Z104),"0")+IFERROR(IF(Z105="",0,Z105),"0")+IFERROR(IF(Z106="",0,Z106),"0")+IFERROR(IF(Z107="",0,Z107),"0")</f>
        <v>0.27812000000000003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142</v>
      </c>
      <c r="Y109" s="559">
        <f>IFERROR(SUM(Y104:Y107),"0")</f>
        <v>149.4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70</v>
      </c>
      <c r="Y165" s="558">
        <f t="shared" si="16"/>
        <v>71.400000000000006</v>
      </c>
      <c r="Z165" s="36">
        <f>IFERROR(IF(Y165=0,"",ROUNDUP(Y165/H165,0)*0.00502),"")</f>
        <v>0.17068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74.333333333333329</v>
      </c>
      <c r="BN165" s="64">
        <f t="shared" si="18"/>
        <v>75.820000000000007</v>
      </c>
      <c r="BO165" s="64">
        <f t="shared" si="19"/>
        <v>0.14245014245014245</v>
      </c>
      <c r="BP165" s="64">
        <f t="shared" si="20"/>
        <v>0.14529914529914531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21</v>
      </c>
      <c r="Y167" s="558">
        <f t="shared" si="16"/>
        <v>21.6</v>
      </c>
      <c r="Z167" s="36">
        <f>IFERROR(IF(Y167=0,"",ROUNDUP(Y167/H167,0)*0.00502),"")</f>
        <v>6.0240000000000002E-2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22.516666666666666</v>
      </c>
      <c r="BN167" s="64">
        <f t="shared" si="18"/>
        <v>23.16</v>
      </c>
      <c r="BO167" s="64">
        <f t="shared" si="19"/>
        <v>4.9857549857549859E-2</v>
      </c>
      <c r="BP167" s="64">
        <f t="shared" si="20"/>
        <v>5.1282051282051287E-2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44.999999999999993</v>
      </c>
      <c r="Y171" s="559">
        <f>IFERROR(Y162/H162,"0")+IFERROR(Y163/H163,"0")+IFERROR(Y164/H164,"0")+IFERROR(Y165/H165,"0")+IFERROR(Y166/H166,"0")+IFERROR(Y167/H167,"0")+IFERROR(Y168/H168,"0")+IFERROR(Y169/H169,"0")+IFERROR(Y170/H170,"0")</f>
        <v>46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0.23092000000000001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91</v>
      </c>
      <c r="Y172" s="559">
        <f>IFERROR(SUM(Y162:Y170),"0")</f>
        <v>93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175</v>
      </c>
      <c r="Y195" s="558">
        <f t="shared" ref="Y195:Y202" si="21">IFERROR(IF(X195="",0,CEILING((X195/$H195),1)*$H195),"")</f>
        <v>178.20000000000002</v>
      </c>
      <c r="Z195" s="36">
        <f>IFERROR(IF(Y195=0,"",ROUNDUP(Y195/H195,0)*0.00902),"")</f>
        <v>0.29766000000000004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181.80555555555554</v>
      </c>
      <c r="BN195" s="64">
        <f t="shared" ref="BN195:BN202" si="23">IFERROR(Y195*I195/H195,"0")</f>
        <v>185.13</v>
      </c>
      <c r="BO195" s="64">
        <f t="shared" ref="BO195:BO202" si="24">IFERROR(1/J195*(X195/H195),"0")</f>
        <v>0.24551066217732884</v>
      </c>
      <c r="BP195" s="64">
        <f t="shared" ref="BP195:BP202" si="25">IFERROR(1/J195*(Y195/H195),"0")</f>
        <v>0.25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342</v>
      </c>
      <c r="Y198" s="558">
        <f t="shared" si="21"/>
        <v>345.6</v>
      </c>
      <c r="Z198" s="36">
        <f>IFERROR(IF(Y198=0,"",ROUNDUP(Y198/H198,0)*0.00902),"")</f>
        <v>0.57728000000000002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355.3</v>
      </c>
      <c r="BN198" s="64">
        <f t="shared" si="23"/>
        <v>359.04</v>
      </c>
      <c r="BO198" s="64">
        <f t="shared" si="24"/>
        <v>0.47979797979797978</v>
      </c>
      <c r="BP198" s="64">
        <f t="shared" si="25"/>
        <v>0.48484848484848486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36</v>
      </c>
      <c r="Y199" s="558">
        <f t="shared" si="21"/>
        <v>36</v>
      </c>
      <c r="Z199" s="36">
        <f>IFERROR(IF(Y199=0,"",ROUNDUP(Y199/H199,0)*0.00502),"")</f>
        <v>0.1004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38.6</v>
      </c>
      <c r="BN199" s="64">
        <f t="shared" si="23"/>
        <v>38.6</v>
      </c>
      <c r="BO199" s="64">
        <f t="shared" si="24"/>
        <v>8.5470085470085472E-2</v>
      </c>
      <c r="BP199" s="64">
        <f t="shared" si="25"/>
        <v>8.5470085470085472E-2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23</v>
      </c>
      <c r="Y200" s="558">
        <f t="shared" si="21"/>
        <v>23.400000000000002</v>
      </c>
      <c r="Z200" s="36">
        <f>IFERROR(IF(Y200=0,"",ROUNDUP(Y200/H200,0)*0.00502),"")</f>
        <v>6.5259999999999999E-2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24.277777777777775</v>
      </c>
      <c r="BN200" s="64">
        <f t="shared" si="23"/>
        <v>24.7</v>
      </c>
      <c r="BO200" s="64">
        <f t="shared" si="24"/>
        <v>5.4605887939221276E-2</v>
      </c>
      <c r="BP200" s="64">
        <f t="shared" si="25"/>
        <v>5.5555555555555559E-2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128.5185185185185</v>
      </c>
      <c r="Y203" s="559">
        <f>IFERROR(Y195/H195,"0")+IFERROR(Y196/H196,"0")+IFERROR(Y197/H197,"0")+IFERROR(Y198/H198,"0")+IFERROR(Y199/H199,"0")+IFERROR(Y200/H200,"0")+IFERROR(Y201/H201,"0")+IFERROR(Y202/H202,"0")</f>
        <v>130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1.0406000000000002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576</v>
      </c>
      <c r="Y204" s="559">
        <f>IFERROR(SUM(Y195:Y202),"0")</f>
        <v>583.20000000000005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86</v>
      </c>
      <c r="Y209" s="558">
        <f t="shared" si="26"/>
        <v>86.399999999999991</v>
      </c>
      <c r="Z209" s="36">
        <f t="shared" ref="Z209:Z214" si="31">IFERROR(IF(Y209=0,"",ROUNDUP(Y209/H209,0)*0.00651),"")</f>
        <v>0.23436000000000001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95.675000000000011</v>
      </c>
      <c r="BN209" s="64">
        <f t="shared" si="28"/>
        <v>96.11999999999999</v>
      </c>
      <c r="BO209" s="64">
        <f t="shared" si="29"/>
        <v>0.19688644688644691</v>
      </c>
      <c r="BP209" s="64">
        <f t="shared" si="30"/>
        <v>0.19780219780219782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100</v>
      </c>
      <c r="Y211" s="558">
        <f t="shared" si="26"/>
        <v>100.8</v>
      </c>
      <c r="Z211" s="36">
        <f t="shared" si="31"/>
        <v>0.27342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110.5</v>
      </c>
      <c r="BN211" s="64">
        <f t="shared" si="28"/>
        <v>111.384</v>
      </c>
      <c r="BO211" s="64">
        <f t="shared" si="29"/>
        <v>0.22893772893772898</v>
      </c>
      <c r="BP211" s="64">
        <f t="shared" si="30"/>
        <v>0.23076923076923078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70</v>
      </c>
      <c r="Y214" s="558">
        <f t="shared" si="26"/>
        <v>72</v>
      </c>
      <c r="Z214" s="36">
        <f t="shared" si="31"/>
        <v>0.1953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77.525000000000006</v>
      </c>
      <c r="BN214" s="64">
        <f t="shared" si="28"/>
        <v>79.740000000000009</v>
      </c>
      <c r="BO214" s="64">
        <f t="shared" si="29"/>
        <v>0.16025641025641027</v>
      </c>
      <c r="BP214" s="64">
        <f t="shared" si="30"/>
        <v>0.16483516483516486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106.66666666666667</v>
      </c>
      <c r="Y215" s="559">
        <f>IFERROR(Y206/H206,"0")+IFERROR(Y207/H207,"0")+IFERROR(Y208/H208,"0")+IFERROR(Y209/H209,"0")+IFERROR(Y210/H210,"0")+IFERROR(Y211/H211,"0")+IFERROR(Y212/H212,"0")+IFERROR(Y213/H213,"0")+IFERROR(Y214/H214,"0")</f>
        <v>108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0.70308000000000004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256</v>
      </c>
      <c r="Y216" s="559">
        <f>IFERROR(SUM(Y206:Y214),"0")</f>
        <v>259.2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0</v>
      </c>
      <c r="Y319" s="559">
        <f>IFERROR(Y316/H316,"0")+IFERROR(Y317/H317,"0")+IFERROR(Y318/H318,"0")</f>
        <v>0</v>
      </c>
      <c r="Z319" s="559">
        <f>IFERROR(IF(Z316="",0,Z316),"0")+IFERROR(IF(Z317="",0,Z317),"0")+IFERROR(IF(Z318="",0,Z318),"0")</f>
        <v>0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0</v>
      </c>
      <c r="Y320" s="559">
        <f>IFERROR(SUM(Y316:Y318),"0")</f>
        <v>0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954</v>
      </c>
      <c r="Y344" s="558">
        <f t="shared" ref="Y344:Y350" si="47">IFERROR(IF(X344="",0,CEILING((X344/$H344),1)*$H344),"")</f>
        <v>960</v>
      </c>
      <c r="Z344" s="36">
        <f>IFERROR(IF(Y344=0,"",ROUNDUP(Y344/H344,0)*0.02175),"")</f>
        <v>1.3919999999999999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984.52800000000002</v>
      </c>
      <c r="BN344" s="64">
        <f t="shared" ref="BN344:BN350" si="49">IFERROR(Y344*I344/H344,"0")</f>
        <v>990.72</v>
      </c>
      <c r="BO344" s="64">
        <f t="shared" ref="BO344:BO350" si="50">IFERROR(1/J344*(X344/H344),"0")</f>
        <v>1.325</v>
      </c>
      <c r="BP344" s="64">
        <f t="shared" ref="BP344:BP350" si="51">IFERROR(1/J344*(Y344/H344),"0")</f>
        <v>1.3333333333333333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282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291.024</v>
      </c>
      <c r="BN345" s="64">
        <f t="shared" si="49"/>
        <v>294.12</v>
      </c>
      <c r="BO345" s="64">
        <f t="shared" si="50"/>
        <v>0.39166666666666666</v>
      </c>
      <c r="BP345" s="64">
        <f t="shared" si="51"/>
        <v>0.39583333333333331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660</v>
      </c>
      <c r="Y346" s="558">
        <f t="shared" si="47"/>
        <v>660</v>
      </c>
      <c r="Z346" s="36">
        <f>IFERROR(IF(Y346=0,"",ROUNDUP(Y346/H346,0)*0.02175),"")</f>
        <v>0.95699999999999996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681.12000000000012</v>
      </c>
      <c r="BN346" s="64">
        <f t="shared" si="49"/>
        <v>681.12000000000012</v>
      </c>
      <c r="BO346" s="64">
        <f t="shared" si="50"/>
        <v>0.91666666666666663</v>
      </c>
      <c r="BP346" s="64">
        <f t="shared" si="51"/>
        <v>0.91666666666666663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126.4</v>
      </c>
      <c r="Y351" s="559">
        <f>IFERROR(Y344/H344,"0")+IFERROR(Y345/H345,"0")+IFERROR(Y346/H346,"0")+IFERROR(Y347/H347,"0")+IFERROR(Y348/H348,"0")+IFERROR(Y349/H349,"0")+IFERROR(Y350/H350,"0")</f>
        <v>127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2.7622499999999999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1896</v>
      </c>
      <c r="Y352" s="559">
        <f>IFERROR(SUM(Y344:Y350),"0")</f>
        <v>1905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402</v>
      </c>
      <c r="Y354" s="558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414.86399999999998</v>
      </c>
      <c r="BN354" s="64">
        <f>IFERROR(Y354*I354/H354,"0")</f>
        <v>417.96000000000004</v>
      </c>
      <c r="BO354" s="64">
        <f>IFERROR(1/J354*(X354/H354),"0")</f>
        <v>0.55833333333333335</v>
      </c>
      <c r="BP354" s="64">
        <f>IFERROR(1/J354*(Y354/H354),"0")</f>
        <v>0.5625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26.8</v>
      </c>
      <c r="Y356" s="559">
        <f>IFERROR(Y354/H354,"0")+IFERROR(Y355/H355,"0")</f>
        <v>27</v>
      </c>
      <c r="Z356" s="559">
        <f>IFERROR(IF(Z354="",0,Z354),"0")+IFERROR(IF(Z355="",0,Z355),"0")</f>
        <v>0.58724999999999994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402</v>
      </c>
      <c r="Y357" s="559">
        <f>IFERROR(SUM(Y354:Y355),"0")</f>
        <v>405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309</v>
      </c>
      <c r="Y379" s="558">
        <f>IFERROR(IF(X379="",0,CEILING((X379/$H379),1)*$H379),"")</f>
        <v>315</v>
      </c>
      <c r="Z379" s="36">
        <f>IFERROR(IF(Y379=0,"",ROUNDUP(Y379/H379,0)*0.01898),"")</f>
        <v>0.6643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326.81900000000002</v>
      </c>
      <c r="BN379" s="64">
        <f>IFERROR(Y379*I379/H379,"0")</f>
        <v>333.16500000000002</v>
      </c>
      <c r="BO379" s="64">
        <f>IFERROR(1/J379*(X379/H379),"0")</f>
        <v>0.53645833333333337</v>
      </c>
      <c r="BP379" s="64">
        <f>IFERROR(1/J379*(Y379/H379),"0")</f>
        <v>0.546875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34.333333333333336</v>
      </c>
      <c r="Y381" s="559">
        <f>IFERROR(Y379/H379,"0")+IFERROR(Y380/H380,"0")</f>
        <v>35</v>
      </c>
      <c r="Z381" s="559">
        <f>IFERROR(IF(Z379="",0,Z379),"0")+IFERROR(IF(Z380="",0,Z380),"0")</f>
        <v>0.6643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309</v>
      </c>
      <c r="Y382" s="559">
        <f>IFERROR(SUM(Y379:Y380),"0")</f>
        <v>315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46</v>
      </c>
      <c r="Y434" s="558">
        <f t="shared" si="58"/>
        <v>47.52</v>
      </c>
      <c r="Z434" s="36">
        <f t="shared" si="59"/>
        <v>0.10764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49.136363636363633</v>
      </c>
      <c r="BN434" s="64">
        <f t="shared" si="61"/>
        <v>50.760000000000005</v>
      </c>
      <c r="BO434" s="64">
        <f t="shared" si="62"/>
        <v>8.3770396270396258E-2</v>
      </c>
      <c r="BP434" s="64">
        <f t="shared" si="63"/>
        <v>8.6538461538461536E-2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8.712121212121211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0.10764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46</v>
      </c>
      <c r="Y447" s="559">
        <f>IFERROR(SUM(Y432:Y445),"0")</f>
        <v>47.52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3925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3973.7200000000003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4091.4633676046174</v>
      </c>
      <c r="Y506" s="559">
        <f>IFERROR(SUM(BN22:BN502),"0")</f>
        <v>4142.4589999999989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6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4241.4633676046178</v>
      </c>
      <c r="Y508" s="559">
        <f>GrossWeightTotalR+PalletQtyTotalR*25</f>
        <v>4317.4589999999989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516.74942279942286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524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6.7537599999999998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183.60000000000002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11.2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149.4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842.4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2310</v>
      </c>
      <c r="U515" s="46">
        <f>IFERROR(Y369*1,"0")+IFERROR(Y370*1,"0")+IFERROR(Y371*1,"0")+IFERROR(Y375*1,"0")+IFERROR(Y379*1,"0")+IFERROR(Y380*1,"0")+IFERROR(Y384*1,"0")</f>
        <v>336.6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