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FE74EF05-5C32-48E3-A1F2-4EB60D8D0F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5" i="1" l="1"/>
  <c r="X504" i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Y351" i="1" s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5" i="1"/>
  <c r="X506" i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Z114" i="1"/>
  <c r="BP112" i="1"/>
  <c r="BN112" i="1"/>
  <c r="Z112" i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F9" i="1"/>
  <c r="J9" i="1"/>
  <c r="Y45" i="1"/>
  <c r="Y58" i="1"/>
  <c r="Y509" i="1" s="1"/>
  <c r="Z92" i="1"/>
  <c r="BP90" i="1"/>
  <c r="BN90" i="1"/>
  <c r="Y506" i="1" s="1"/>
  <c r="Z90" i="1"/>
  <c r="BP97" i="1"/>
  <c r="Y507" i="1" s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Z271" i="1"/>
  <c r="BP269" i="1"/>
  <c r="BN269" i="1"/>
  <c r="Z269" i="1"/>
  <c r="O515" i="1"/>
  <c r="Y271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Z326" i="1"/>
  <c r="BP324" i="1"/>
  <c r="BN324" i="1"/>
  <c r="Z324" i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Z361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300" i="1"/>
  <c r="BN300" i="1"/>
  <c r="Z300" i="1"/>
  <c r="BP304" i="1"/>
  <c r="BN304" i="1"/>
  <c r="Z304" i="1"/>
  <c r="Y306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Z332" i="1" s="1"/>
  <c r="BP345" i="1"/>
  <c r="BN345" i="1"/>
  <c r="Z345" i="1"/>
  <c r="Z351" i="1" s="1"/>
  <c r="BP349" i="1"/>
  <c r="BN349" i="1"/>
  <c r="Z349" i="1"/>
  <c r="Z372" i="1"/>
  <c r="BP370" i="1"/>
  <c r="BN370" i="1"/>
  <c r="Z370" i="1"/>
  <c r="Z381" i="1"/>
  <c r="AB515" i="1"/>
  <c r="Y503" i="1"/>
  <c r="BP502" i="1"/>
  <c r="BN502" i="1"/>
  <c r="Z502" i="1"/>
  <c r="Z503" i="1" s="1"/>
  <c r="Y504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Y508" i="1" l="1"/>
  <c r="Z400" i="1"/>
  <c r="Z305" i="1"/>
  <c r="Z264" i="1"/>
  <c r="Z231" i="1"/>
  <c r="Z171" i="1"/>
  <c r="Z108" i="1"/>
  <c r="X508" i="1"/>
  <c r="Z468" i="1"/>
  <c r="Z452" i="1"/>
  <c r="Z477" i="1"/>
  <c r="Z462" i="1"/>
  <c r="Z417" i="1"/>
  <c r="Z256" i="1"/>
  <c r="Z203" i="1"/>
  <c r="Z153" i="1"/>
  <c r="Z100" i="1"/>
  <c r="Z58" i="1"/>
  <c r="Z44" i="1"/>
  <c r="Z510" i="1" s="1"/>
  <c r="Y505" i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<sst xmlns="http://schemas.openxmlformats.org/spreadsheetml/2006/main" count="2234" uniqueCount="811">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</sst>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1</v>
      </c>
      <c r="Y35" s="55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1.6666666666666667</v>
      </c>
      <c r="Y36" s="559">
        <f>IFERROR(Y35/H35,"0")</f>
        <v>2</v>
      </c>
      <c r="Z36" s="559">
        <f>IFERROR(IF(Z35="",0,Z35),"0")</f>
        <v>1.302E-2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1</v>
      </c>
      <c r="Y37" s="559">
        <f>IFERROR(SUM(Y35:Y35),"0")</f>
        <v>1.2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6</v>
      </c>
      <c r="Y43" s="558">
        <f>IFERROR(IF(X43="",0,CEILING((X43/$H43),1)*$H43),"")</f>
        <v>7.4</v>
      </c>
      <c r="Z43" s="36">
        <f>IFERROR(IF(Y43=0,"",ROUNDUP(Y43/H43,0)*0.00902),"")</f>
        <v>1.804E-2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6.3405405405405402</v>
      </c>
      <c r="BN43" s="64">
        <f>IFERROR(Y43*I43/H43,"0")</f>
        <v>7.82</v>
      </c>
      <c r="BO43" s="64">
        <f>IFERROR(1/J43*(X43/H43),"0")</f>
        <v>1.2285012285012284E-2</v>
      </c>
      <c r="BP43" s="64">
        <f>IFERROR(1/J43*(Y43/H43),"0")</f>
        <v>1.5151515151515152E-2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1.6216216216216215</v>
      </c>
      <c r="Y44" s="559">
        <f>IFERROR(Y41/H41,"0")+IFERROR(Y42/H42,"0")+IFERROR(Y43/H43,"0")</f>
        <v>2</v>
      </c>
      <c r="Z44" s="559">
        <f>IFERROR(IF(Z41="",0,Z41),"0")+IFERROR(IF(Z42="",0,Z42),"0")+IFERROR(IF(Z43="",0,Z43),"0")</f>
        <v>1.804E-2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6</v>
      </c>
      <c r="Y45" s="559">
        <f>IFERROR(SUM(Y41:Y43),"0")</f>
        <v>7.4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7</v>
      </c>
      <c r="Y55" s="558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7.3674999999999997</v>
      </c>
      <c r="BN55" s="64">
        <f t="shared" si="8"/>
        <v>8.42</v>
      </c>
      <c r="BO55" s="64">
        <f t="shared" si="9"/>
        <v>1.3257575757575758E-2</v>
      </c>
      <c r="BP55" s="64">
        <f t="shared" si="10"/>
        <v>1.5151515151515152E-2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1.75</v>
      </c>
      <c r="Y58" s="559">
        <f>IFERROR(Y52/H52,"0")+IFERROR(Y53/H53,"0")+IFERROR(Y54/H54,"0")+IFERROR(Y55/H55,"0")+IFERROR(Y56/H56,"0")+IFERROR(Y57/H57,"0")</f>
        <v>2</v>
      </c>
      <c r="Z58" s="559">
        <f>IFERROR(IF(Z52="",0,Z52),"0")+IFERROR(IF(Z53="",0,Z53),"0")+IFERROR(IF(Z54="",0,Z54),"0")+IFERROR(IF(Z55="",0,Z55),"0")+IFERROR(IF(Z56="",0,Z56),"0")+IFERROR(IF(Z57="",0,Z57),"0")</f>
        <v>1.804E-2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7</v>
      </c>
      <c r="Y59" s="559">
        <f>IFERROR(SUM(Y52:Y57),"0")</f>
        <v>8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24</v>
      </c>
      <c r="Y61" s="55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24.966666666666665</v>
      </c>
      <c r="BN61" s="64">
        <f>IFERROR(Y61*I61/H61,"0")</f>
        <v>33.705000000000005</v>
      </c>
      <c r="BO61" s="64">
        <f>IFERROR(1/J61*(X61/H61),"0")</f>
        <v>3.4722222222222217E-2</v>
      </c>
      <c r="BP61" s="64">
        <f>IFERROR(1/J61*(Y61/H61),"0")</f>
        <v>4.6875000000000007E-2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2.2222222222222219</v>
      </c>
      <c r="Y65" s="559">
        <f>IFERROR(Y61/H61,"0")+IFERROR(Y62/H62,"0")+IFERROR(Y63/H63,"0")+IFERROR(Y64/H64,"0")</f>
        <v>3.0000000000000004</v>
      </c>
      <c r="Z65" s="559">
        <f>IFERROR(IF(Z61="",0,Z61),"0")+IFERROR(IF(Z62="",0,Z62),"0")+IFERROR(IF(Z63="",0,Z63),"0")+IFERROR(IF(Z64="",0,Z64),"0")</f>
        <v>5.6940000000000004E-2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24</v>
      </c>
      <c r="Y66" s="559">
        <f>IFERROR(SUM(Y61:Y64),"0")</f>
        <v>32.400000000000006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9</v>
      </c>
      <c r="Y69" s="558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9.4999999999999982</v>
      </c>
      <c r="BN69" s="64">
        <f>IFERROR(Y69*I69/H69,"0")</f>
        <v>9.4999999999999982</v>
      </c>
      <c r="BO69" s="64">
        <f>IFERROR(1/J69*(X69/H69),"0")</f>
        <v>2.1367521367521368E-2</v>
      </c>
      <c r="BP69" s="64">
        <f>IFERROR(1/J69*(Y69/H69),"0")</f>
        <v>2.1367521367521368E-2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5</v>
      </c>
      <c r="Y71" s="559">
        <f>IFERROR(Y68/H68,"0")+IFERROR(Y69/H69,"0")+IFERROR(Y70/H70,"0")</f>
        <v>5</v>
      </c>
      <c r="Z71" s="559">
        <f>IFERROR(IF(Z68="",0,Z68),"0")+IFERROR(IF(Z69="",0,Z69),"0")+IFERROR(IF(Z70="",0,Z70),"0")</f>
        <v>2.5100000000000001E-2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9</v>
      </c>
      <c r="Y72" s="559">
        <f>IFERROR(SUM(Y68:Y70),"0")</f>
        <v>9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158</v>
      </c>
      <c r="Y89" s="558">
        <f>IFERROR(IF(X89="",0,CEILING((X89/$H89),1)*$H89),"")</f>
        <v>162</v>
      </c>
      <c r="Z89" s="36">
        <f>IFERROR(IF(Y89=0,"",ROUNDUP(Y89/H89,0)*0.01898),"")</f>
        <v>0.28470000000000001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164.36388888888888</v>
      </c>
      <c r="BN89" s="64">
        <f>IFERROR(Y89*I89/H89,"0")</f>
        <v>168.52499999999998</v>
      </c>
      <c r="BO89" s="64">
        <f>IFERROR(1/J89*(X89/H89),"0")</f>
        <v>0.22858796296296294</v>
      </c>
      <c r="BP89" s="64">
        <f>IFERROR(1/J89*(Y89/H89),"0")</f>
        <v>0.23437499999999997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39</v>
      </c>
      <c r="Y91" s="558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40.82</v>
      </c>
      <c r="BN91" s="64">
        <f>IFERROR(Y91*I91/H91,"0")</f>
        <v>42.39</v>
      </c>
      <c r="BO91" s="64">
        <f>IFERROR(1/J91*(X91/H91),"0")</f>
        <v>6.5656565656565649E-2</v>
      </c>
      <c r="BP91" s="64">
        <f>IFERROR(1/J91*(Y91/H91),"0")</f>
        <v>6.8181818181818177E-2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23.296296296296294</v>
      </c>
      <c r="Y92" s="559">
        <f>IFERROR(Y89/H89,"0")+IFERROR(Y90/H90,"0")+IFERROR(Y91/H91,"0")</f>
        <v>24</v>
      </c>
      <c r="Z92" s="559">
        <f>IFERROR(IF(Z89="",0,Z89),"0")+IFERROR(IF(Z90="",0,Z90),"0")+IFERROR(IF(Z91="",0,Z91),"0")</f>
        <v>0.36587999999999998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197</v>
      </c>
      <c r="Y93" s="559">
        <f>IFERROR(SUM(Y89:Y91),"0")</f>
        <v>202.5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100</v>
      </c>
      <c r="Y95" s="558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106.4074074074074</v>
      </c>
      <c r="BN95" s="64">
        <f>IFERROR(Y95*I95/H95,"0")</f>
        <v>112.047</v>
      </c>
      <c r="BO95" s="64">
        <f>IFERROR(1/J95*(X95/H95),"0")</f>
        <v>0.19290123456790123</v>
      </c>
      <c r="BP95" s="64">
        <f>IFERROR(1/J95*(Y95/H95),"0")</f>
        <v>0.203125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12.345679012345679</v>
      </c>
      <c r="Y100" s="559">
        <f>IFERROR(Y95/H95,"0")+IFERROR(Y96/H96,"0")+IFERROR(Y97/H97,"0")+IFERROR(Y98/H98,"0")+IFERROR(Y99/H99,"0")</f>
        <v>13</v>
      </c>
      <c r="Z100" s="559">
        <f>IFERROR(IF(Z95="",0,Z95),"0")+IFERROR(IF(Z96="",0,Z96),"0")+IFERROR(IF(Z97="",0,Z97),"0")+IFERROR(IF(Z98="",0,Z98),"0")+IFERROR(IF(Z99="",0,Z99),"0")</f>
        <v>0.24674000000000001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100</v>
      </c>
      <c r="Y101" s="559">
        <f>IFERROR(SUM(Y95:Y99),"0")</f>
        <v>105.3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34</v>
      </c>
      <c r="Y111" s="558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35.36944444444444</v>
      </c>
      <c r="BN111" s="64">
        <f>IFERROR(Y111*I111/H111,"0")</f>
        <v>44.94</v>
      </c>
      <c r="BO111" s="64">
        <f>IFERROR(1/J111*(X111/H111),"0")</f>
        <v>4.9189814814814811E-2</v>
      </c>
      <c r="BP111" s="64">
        <f>IFERROR(1/J111*(Y111/H111),"0")</f>
        <v>6.25E-2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3.1481481481481479</v>
      </c>
      <c r="Y114" s="559">
        <f>IFERROR(Y111/H111,"0")+IFERROR(Y112/H112,"0")+IFERROR(Y113/H113,"0")</f>
        <v>4</v>
      </c>
      <c r="Z114" s="559">
        <f>IFERROR(IF(Z111="",0,Z111),"0")+IFERROR(IF(Z112="",0,Z112),"0")+IFERROR(IF(Z113="",0,Z113),"0")</f>
        <v>7.5920000000000001E-2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34</v>
      </c>
      <c r="Y115" s="559">
        <f>IFERROR(SUM(Y111:Y113),"0")</f>
        <v>43.2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42</v>
      </c>
      <c r="Y162" s="558">
        <f t="shared" ref="Y162:Y170" si="16">IFERROR(IF(X162="",0,CEILING((X162/$H162),1)*$H162),"")</f>
        <v>42</v>
      </c>
      <c r="Z162" s="36">
        <f>IFERROR(IF(Y162=0,"",ROUNDUP(Y162/H162,0)*0.00902),"")</f>
        <v>9.0200000000000002E-2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44.699999999999996</v>
      </c>
      <c r="BN162" s="64">
        <f t="shared" ref="BN162:BN170" si="18">IFERROR(Y162*I162/H162,"0")</f>
        <v>44.699999999999996</v>
      </c>
      <c r="BO162" s="64">
        <f t="shared" ref="BO162:BO170" si="19">IFERROR(1/J162*(X162/H162),"0")</f>
        <v>7.575757575757576E-2</v>
      </c>
      <c r="BP162" s="64">
        <f t="shared" ref="BP162:BP170" si="20">IFERROR(1/J162*(Y162/H162),"0")</f>
        <v>7.575757575757576E-2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75</v>
      </c>
      <c r="Y164" s="558">
        <f t="shared" si="16"/>
        <v>75.600000000000009</v>
      </c>
      <c r="Z164" s="36">
        <f>IFERROR(IF(Y164=0,"",ROUNDUP(Y164/H164,0)*0.00902),"")</f>
        <v>0.16236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78.75</v>
      </c>
      <c r="BN164" s="64">
        <f t="shared" si="18"/>
        <v>79.38000000000001</v>
      </c>
      <c r="BO164" s="64">
        <f t="shared" si="19"/>
        <v>0.13528138528138528</v>
      </c>
      <c r="BP164" s="64">
        <f t="shared" si="20"/>
        <v>0.13636363636363635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32</v>
      </c>
      <c r="Y168" s="558">
        <f t="shared" si="16"/>
        <v>33.6</v>
      </c>
      <c r="Z168" s="36">
        <f>IFERROR(IF(Y168=0,"",ROUNDUP(Y168/H168,0)*0.00502),"")</f>
        <v>8.0320000000000003E-2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33.523809523809526</v>
      </c>
      <c r="BN168" s="64">
        <f t="shared" si="18"/>
        <v>35.200000000000003</v>
      </c>
      <c r="BO168" s="64">
        <f t="shared" si="19"/>
        <v>6.5120065120065129E-2</v>
      </c>
      <c r="BP168" s="64">
        <f t="shared" si="20"/>
        <v>6.8376068376068383E-2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43.095238095238095</v>
      </c>
      <c r="Y171" s="559">
        <f>IFERROR(Y162/H162,"0")+IFERROR(Y163/H163,"0")+IFERROR(Y164/H164,"0")+IFERROR(Y165/H165,"0")+IFERROR(Y166/H166,"0")+IFERROR(Y167/H167,"0")+IFERROR(Y168/H168,"0")+IFERROR(Y169/H169,"0")+IFERROR(Y170/H170,"0")</f>
        <v>44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0.33288000000000001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149</v>
      </c>
      <c r="Y172" s="559">
        <f>IFERROR(SUM(Y162:Y170),"0")</f>
        <v>151.20000000000002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21</v>
      </c>
      <c r="Y202" s="558">
        <f t="shared" si="21"/>
        <v>21.6</v>
      </c>
      <c r="Z202" s="36">
        <f>IFERROR(IF(Y202=0,"",ROUNDUP(Y202/H202,0)*0.00502),"")</f>
        <v>6.0240000000000002E-2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22.166666666666664</v>
      </c>
      <c r="BN202" s="64">
        <f t="shared" si="23"/>
        <v>22.8</v>
      </c>
      <c r="BO202" s="64">
        <f t="shared" si="24"/>
        <v>4.9857549857549859E-2</v>
      </c>
      <c r="BP202" s="64">
        <f t="shared" si="25"/>
        <v>5.1282051282051287E-2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11.666666666666666</v>
      </c>
      <c r="Y203" s="559">
        <f>IFERROR(Y195/H195,"0")+IFERROR(Y196/H196,"0")+IFERROR(Y197/H197,"0")+IFERROR(Y198/H198,"0")+IFERROR(Y199/H199,"0")+IFERROR(Y200/H200,"0")+IFERROR(Y201/H201,"0")+IFERROR(Y202/H202,"0")</f>
        <v>12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6.0240000000000002E-2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21</v>
      </c>
      <c r="Y204" s="559">
        <f>IFERROR(SUM(Y195:Y202),"0")</f>
        <v>21.6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3</v>
      </c>
      <c r="Y218" s="558">
        <f>IFERROR(IF(X218="",0,CEILING((X218/$H218),1)*$H218),"")</f>
        <v>4.8</v>
      </c>
      <c r="Z218" s="36">
        <f>IFERROR(IF(Y218=0,"",ROUNDUP(Y218/H218,0)*0.00651),"")</f>
        <v>1.302E-2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3.3150000000000004</v>
      </c>
      <c r="BN218" s="64">
        <f>IFERROR(Y218*I218/H218,"0")</f>
        <v>5.3040000000000003</v>
      </c>
      <c r="BO218" s="64">
        <f>IFERROR(1/J218*(X218/H218),"0")</f>
        <v>6.8681318681318689E-3</v>
      </c>
      <c r="BP218" s="64">
        <f>IFERROR(1/J218*(Y218/H218),"0")</f>
        <v>1.098901098901099E-2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25</v>
      </c>
      <c r="Y219" s="558">
        <f>IFERROR(IF(X219="",0,CEILING((X219/$H219),1)*$H219),"")</f>
        <v>26.4</v>
      </c>
      <c r="Z219" s="36">
        <f>IFERROR(IF(Y219=0,"",ROUNDUP(Y219/H219,0)*0.00651),"")</f>
        <v>7.1610000000000007E-2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27.625</v>
      </c>
      <c r="BN219" s="64">
        <f>IFERROR(Y219*I219/H219,"0")</f>
        <v>29.172000000000001</v>
      </c>
      <c r="BO219" s="64">
        <f>IFERROR(1/J219*(X219/H219),"0")</f>
        <v>5.7234432234432246E-2</v>
      </c>
      <c r="BP219" s="64">
        <f>IFERROR(1/J219*(Y219/H219),"0")</f>
        <v>6.0439560439560447E-2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11.666666666666668</v>
      </c>
      <c r="Y220" s="559">
        <f>IFERROR(Y218/H218,"0")+IFERROR(Y219/H219,"0")</f>
        <v>13</v>
      </c>
      <c r="Z220" s="559">
        <f>IFERROR(IF(Z218="",0,Z218),"0")+IFERROR(IF(Z219="",0,Z219),"0")</f>
        <v>8.4630000000000011E-2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28</v>
      </c>
      <c r="Y221" s="559">
        <f>IFERROR(SUM(Y218:Y219),"0")</f>
        <v>31.2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1</v>
      </c>
      <c r="Y238" s="558">
        <f>IFERROR(IF(X238="",0,CEILING((X238/$H238),1)*$H238),"")</f>
        <v>1.8</v>
      </c>
      <c r="Z238" s="36">
        <f>IFERROR(IF(Y238=0,"",ROUNDUP(Y238/H238,0)*0.0059),"")</f>
        <v>5.8999999999999999E-3</v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1.0972222222222223</v>
      </c>
      <c r="BN238" s="64">
        <f>IFERROR(Y238*I238/H238,"0")</f>
        <v>1.9750000000000001</v>
      </c>
      <c r="BO238" s="64">
        <f>IFERROR(1/J238*(X238/H238),"0")</f>
        <v>2.5720164609053498E-3</v>
      </c>
      <c r="BP238" s="64">
        <f>IFERROR(1/J238*(Y238/H238),"0")</f>
        <v>4.6296296296296294E-3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0.55555555555555558</v>
      </c>
      <c r="Y239" s="559">
        <f>IFERROR(Y238/H238,"0")</f>
        <v>1</v>
      </c>
      <c r="Z239" s="559">
        <f>IFERROR(IF(Z238="",0,Z238),"0")</f>
        <v>5.8999999999999999E-3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1</v>
      </c>
      <c r="Y240" s="559">
        <f>IFERROR(SUM(Y238:Y238),"0")</f>
        <v>1.8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4</v>
      </c>
      <c r="Y289" s="558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4.1611111111111105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5.7870370370370367E-3</v>
      </c>
      <c r="BP289" s="64">
        <f t="shared" ref="BP289:BP294" si="41">IFERROR(1/J289*(Y289/H289),"0")</f>
        <v>1.5625E-2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4</v>
      </c>
      <c r="Y290" s="558">
        <f t="shared" si="37"/>
        <v>10.8</v>
      </c>
      <c r="Z290" s="36">
        <f>IFERROR(IF(Y290=0,"",ROUNDUP(Y290/H290,0)*0.01898),"")</f>
        <v>1.898E-2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4.1611111111111105</v>
      </c>
      <c r="BN290" s="64">
        <f t="shared" si="39"/>
        <v>11.234999999999999</v>
      </c>
      <c r="BO290" s="64">
        <f t="shared" si="40"/>
        <v>5.7870370370370367E-3</v>
      </c>
      <c r="BP290" s="64">
        <f t="shared" si="41"/>
        <v>1.5625E-2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0.7407407407407407</v>
      </c>
      <c r="Y295" s="559">
        <f>IFERROR(Y289/H289,"0")+IFERROR(Y290/H290,"0")+IFERROR(Y291/H291,"0")+IFERROR(Y292/H292,"0")+IFERROR(Y293/H293,"0")+IFERROR(Y294/H294,"0")</f>
        <v>2</v>
      </c>
      <c r="Z295" s="559">
        <f>IFERROR(IF(Z289="",0,Z289),"0")+IFERROR(IF(Z290="",0,Z290),"0")+IFERROR(IF(Z291="",0,Z291),"0")+IFERROR(IF(Z292="",0,Z292),"0")+IFERROR(IF(Z293="",0,Z293),"0")+IFERROR(IF(Z294="",0,Z294),"0")</f>
        <v>3.7960000000000001E-2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8</v>
      </c>
      <c r="Y296" s="559">
        <f>IFERROR(SUM(Y289:Y294),"0")</f>
        <v>21.6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84</v>
      </c>
      <c r="Y317" s="558">
        <f>IFERROR(IF(X317="",0,CEILING((X317/$H317),1)*$H317),"")</f>
        <v>85.8</v>
      </c>
      <c r="Z317" s="36">
        <f>IFERROR(IF(Y317=0,"",ROUNDUP(Y317/H317,0)*0.01898),"")</f>
        <v>0.20877999999999999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89.589230769230781</v>
      </c>
      <c r="BN317" s="64">
        <f>IFERROR(Y317*I317/H317,"0")</f>
        <v>91.509000000000015</v>
      </c>
      <c r="BO317" s="64">
        <f>IFERROR(1/J317*(X317/H317),"0")</f>
        <v>0.16826923076923078</v>
      </c>
      <c r="BP317" s="64">
        <f>IFERROR(1/J317*(Y317/H317),"0")</f>
        <v>0.171875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43</v>
      </c>
      <c r="Y318" s="558">
        <f>IFERROR(IF(X318="",0,CEILING((X318/$H318),1)*$H318),"")</f>
        <v>50.400000000000006</v>
      </c>
      <c r="Z318" s="36">
        <f>IFERROR(IF(Y318=0,"",ROUNDUP(Y318/H318,0)*0.01898),"")</f>
        <v>0.11388000000000001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45.656785714285711</v>
      </c>
      <c r="BN318" s="64">
        <f>IFERROR(Y318*I318/H318,"0")</f>
        <v>53.514000000000003</v>
      </c>
      <c r="BO318" s="64">
        <f>IFERROR(1/J318*(X318/H318),"0")</f>
        <v>7.9985119047619041E-2</v>
      </c>
      <c r="BP318" s="64">
        <f>IFERROR(1/J318*(Y318/H318),"0")</f>
        <v>9.375E-2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15.888278388278389</v>
      </c>
      <c r="Y319" s="559">
        <f>IFERROR(Y316/H316,"0")+IFERROR(Y317/H317,"0")+IFERROR(Y318/H318,"0")</f>
        <v>17</v>
      </c>
      <c r="Z319" s="559">
        <f>IFERROR(IF(Z316="",0,Z316),"0")+IFERROR(IF(Z317="",0,Z317),"0")+IFERROR(IF(Z318="",0,Z318),"0")</f>
        <v>0.32266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127</v>
      </c>
      <c r="Y320" s="559">
        <f>IFERROR(SUM(Y316:Y318),"0")</f>
        <v>136.19999999999999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8</v>
      </c>
      <c r="Y324" s="558">
        <f>IFERROR(IF(X324="",0,CEILING((X324/$H324),1)*$H324),"")</f>
        <v>10.199999999999999</v>
      </c>
      <c r="Z324" s="36">
        <f>IFERROR(IF(Y324=0,"",ROUNDUP(Y324/H324,0)*0.00651),"")</f>
        <v>2.6040000000000001E-2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9.2705882352941185</v>
      </c>
      <c r="BN324" s="64">
        <f>IFERROR(Y324*I324/H324,"0")</f>
        <v>11.82</v>
      </c>
      <c r="BO324" s="64">
        <f>IFERROR(1/J324*(X324/H324),"0")</f>
        <v>1.7237664296487831E-2</v>
      </c>
      <c r="BP324" s="64">
        <f>IFERROR(1/J324*(Y324/H324),"0")</f>
        <v>2.197802197802198E-2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6</v>
      </c>
      <c r="Y325" s="558">
        <f>IFERROR(IF(X325="",0,CEILING((X325/$H325),1)*$H325),"")</f>
        <v>7.6499999999999995</v>
      </c>
      <c r="Z325" s="36">
        <f>IFERROR(IF(Y325=0,"",ROUNDUP(Y325/H325,0)*0.00651),"")</f>
        <v>1.9529999999999999E-2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6.7764705882352949</v>
      </c>
      <c r="BN325" s="64">
        <f>IFERROR(Y325*I325/H325,"0")</f>
        <v>8.6399999999999988</v>
      </c>
      <c r="BO325" s="64">
        <f>IFERROR(1/J325*(X325/H325),"0")</f>
        <v>1.292824822236587E-2</v>
      </c>
      <c r="BP325" s="64">
        <f>IFERROR(1/J325*(Y325/H325),"0")</f>
        <v>1.6483516483516484E-2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5.4901960784313726</v>
      </c>
      <c r="Y326" s="559">
        <f>IFERROR(Y322/H322,"0")+IFERROR(Y323/H323,"0")+IFERROR(Y324/H324,"0")+IFERROR(Y325/H325,"0")</f>
        <v>7</v>
      </c>
      <c r="Z326" s="559">
        <f>IFERROR(IF(Z322="",0,Z322),"0")+IFERROR(IF(Z323="",0,Z323),"0")+IFERROR(IF(Z324="",0,Z324),"0")+IFERROR(IF(Z325="",0,Z325),"0")</f>
        <v>4.5569999999999999E-2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14</v>
      </c>
      <c r="Y327" s="559">
        <f>IFERROR(SUM(Y322:Y325),"0")</f>
        <v>17.849999999999998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0</v>
      </c>
      <c r="Y351" s="559">
        <f>IFERROR(Y344/H344,"0")+IFERROR(Y345/H345,"0")+IFERROR(Y346/H346,"0")+IFERROR(Y347/H347,"0")+IFERROR(Y348/H348,"0")+IFERROR(Y349/H349,"0")+IFERROR(Y350/H350,"0")</f>
        <v>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0</v>
      </c>
      <c r="Y352" s="559">
        <f>IFERROR(SUM(Y344:Y350),"0")</f>
        <v>0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400</v>
      </c>
      <c r="Y354" s="558">
        <f>IFERROR(IF(X354="",0,CEILING((X354/$H354),1)*$H354),"")</f>
        <v>405</v>
      </c>
      <c r="Z354" s="36">
        <f>IFERROR(IF(Y354=0,"",ROUNDUP(Y354/H354,0)*0.02175),"")</f>
        <v>0.58724999999999994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412.8</v>
      </c>
      <c r="BN354" s="64">
        <f>IFERROR(Y354*I354/H354,"0")</f>
        <v>417.96000000000004</v>
      </c>
      <c r="BO354" s="64">
        <f>IFERROR(1/J354*(X354/H354),"0")</f>
        <v>0.55555555555555558</v>
      </c>
      <c r="BP354" s="64">
        <f>IFERROR(1/J354*(Y354/H354),"0")</f>
        <v>0.5625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26.666666666666668</v>
      </c>
      <c r="Y356" s="559">
        <f>IFERROR(Y354/H354,"0")+IFERROR(Y355/H355,"0")</f>
        <v>27</v>
      </c>
      <c r="Z356" s="559">
        <f>IFERROR(IF(Z354="",0,Z354),"0")+IFERROR(IF(Z355="",0,Z355),"0")</f>
        <v>0.58724999999999994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400</v>
      </c>
      <c r="Y357" s="559">
        <f>IFERROR(SUM(Y354:Y355),"0")</f>
        <v>405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19</v>
      </c>
      <c r="Y390" s="558">
        <f t="shared" ref="Y390:Y399" si="52">IFERROR(IF(X390="",0,CEILING((X390/$H390),1)*$H390),"")</f>
        <v>21.6</v>
      </c>
      <c r="Z390" s="36">
        <f>IFERROR(IF(Y390=0,"",ROUNDUP(Y390/H390,0)*0.00902),"")</f>
        <v>3.6080000000000001E-2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19.738888888888887</v>
      </c>
      <c r="BN390" s="64">
        <f t="shared" ref="BN390:BN399" si="54">IFERROR(Y390*I390/H390,"0")</f>
        <v>22.44</v>
      </c>
      <c r="BO390" s="64">
        <f t="shared" ref="BO390:BO399" si="55">IFERROR(1/J390*(X390/H390),"0")</f>
        <v>2.6655443322109985E-2</v>
      </c>
      <c r="BP390" s="64">
        <f t="shared" ref="BP390:BP399" si="56">IFERROR(1/J390*(Y390/H390),"0")</f>
        <v>3.0303030303030304E-2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5</v>
      </c>
      <c r="Y398" s="558">
        <f t="shared" si="52"/>
        <v>6.3000000000000007</v>
      </c>
      <c r="Z398" s="36">
        <f t="shared" si="57"/>
        <v>1.506E-2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5.3095238095238093</v>
      </c>
      <c r="BN398" s="64">
        <f t="shared" si="54"/>
        <v>6.69</v>
      </c>
      <c r="BO398" s="64">
        <f t="shared" si="55"/>
        <v>1.0175010175010176E-2</v>
      </c>
      <c r="BP398" s="64">
        <f t="shared" si="56"/>
        <v>1.2820512820512822E-2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5.8994708994708986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7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5.1140000000000005E-2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24</v>
      </c>
      <c r="Y401" s="559">
        <f>IFERROR(SUM(Y390:Y399),"0")</f>
        <v>27.900000000000002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29</v>
      </c>
      <c r="Y432" s="558">
        <f t="shared" ref="Y432:Y445" si="58">IFERROR(IF(X432="",0,CEILING((X432/$H432),1)*$H432),"")</f>
        <v>31.68</v>
      </c>
      <c r="Z432" s="36">
        <f t="shared" ref="Z432:Z438" si="59">IFERROR(IF(Y432=0,"",ROUNDUP(Y432/H432,0)*0.01196),"")</f>
        <v>7.1760000000000004E-2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30.977272727272727</v>
      </c>
      <c r="BN432" s="64">
        <f t="shared" ref="BN432:BN445" si="61">IFERROR(Y432*I432/H432,"0")</f>
        <v>33.839999999999996</v>
      </c>
      <c r="BO432" s="64">
        <f t="shared" ref="BO432:BO445" si="62">IFERROR(1/J432*(X432/H432),"0")</f>
        <v>5.281177156177156E-2</v>
      </c>
      <c r="BP432" s="64">
        <f t="shared" ref="BP432:BP445" si="63">IFERROR(1/J432*(Y432/H432),"0")</f>
        <v>5.7692307692307696E-2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30</v>
      </c>
      <c r="Y437" s="558">
        <f t="shared" si="58"/>
        <v>31.68</v>
      </c>
      <c r="Z437" s="36">
        <f t="shared" si="59"/>
        <v>7.1760000000000004E-2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32.04545454545454</v>
      </c>
      <c r="BN437" s="64">
        <f t="shared" si="61"/>
        <v>33.839999999999996</v>
      </c>
      <c r="BO437" s="64">
        <f t="shared" si="62"/>
        <v>5.4632867132867136E-2</v>
      </c>
      <c r="BP437" s="64">
        <f t="shared" si="63"/>
        <v>5.7692307692307696E-2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11.174242424242424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12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0.14352000000000001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59</v>
      </c>
      <c r="Y447" s="559">
        <f>IFERROR(SUM(Y432:Y445),"0")</f>
        <v>63.36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67</v>
      </c>
      <c r="Y455" s="558">
        <f t="shared" ref="Y455:Y461" si="64">IFERROR(IF(X455="",0,CEILING((X455/$H455),1)*$H455),"")</f>
        <v>68.64</v>
      </c>
      <c r="Z455" s="36">
        <f>IFERROR(IF(Y455=0,"",ROUNDUP(Y455/H455,0)*0.01196),"")</f>
        <v>0.15548000000000001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71.568181818181813</v>
      </c>
      <c r="BN455" s="64">
        <f t="shared" ref="BN455:BN461" si="66">IFERROR(Y455*I455/H455,"0")</f>
        <v>73.319999999999993</v>
      </c>
      <c r="BO455" s="64">
        <f t="shared" ref="BO455:BO461" si="67">IFERROR(1/J455*(X455/H455),"0")</f>
        <v>0.12201340326340326</v>
      </c>
      <c r="BP455" s="64">
        <f t="shared" ref="BP455:BP461" si="68">IFERROR(1/J455*(Y455/H455),"0")</f>
        <v>0.125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86</v>
      </c>
      <c r="Y456" s="558">
        <f t="shared" si="64"/>
        <v>89.76</v>
      </c>
      <c r="Z456" s="36">
        <f>IFERROR(IF(Y456=0,"",ROUNDUP(Y456/H456,0)*0.01196),"")</f>
        <v>0.20332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91.863636363636346</v>
      </c>
      <c r="BN456" s="64">
        <f t="shared" si="66"/>
        <v>95.88</v>
      </c>
      <c r="BO456" s="64">
        <f t="shared" si="67"/>
        <v>0.15661421911421911</v>
      </c>
      <c r="BP456" s="64">
        <f t="shared" si="68"/>
        <v>0.16346153846153846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79</v>
      </c>
      <c r="Y457" s="558">
        <f t="shared" si="64"/>
        <v>79.2</v>
      </c>
      <c r="Z457" s="36">
        <f>IFERROR(IF(Y457=0,"",ROUNDUP(Y457/H457,0)*0.01196),"")</f>
        <v>0.1794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84.386363636363626</v>
      </c>
      <c r="BN457" s="64">
        <f t="shared" si="66"/>
        <v>84.6</v>
      </c>
      <c r="BO457" s="64">
        <f t="shared" si="67"/>
        <v>0.14386655011655011</v>
      </c>
      <c r="BP457" s="64">
        <f t="shared" si="68"/>
        <v>0.14423076923076925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43.939393939393938</v>
      </c>
      <c r="Y462" s="559">
        <f>IFERROR(Y455/H455,"0")+IFERROR(Y456/H456,"0")+IFERROR(Y457/H457,"0")+IFERROR(Y458/H458,"0")+IFERROR(Y459/H459,"0")+IFERROR(Y460/H460,"0")+IFERROR(Y461/H461,"0")</f>
        <v>45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0.53820000000000001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232</v>
      </c>
      <c r="Y463" s="559">
        <f>IFERROR(SUM(Y455:Y461),"0")</f>
        <v>237.60000000000002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1441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1524.3100000000004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1515.987765679236</v>
      </c>
      <c r="Y506" s="559">
        <f>IFERROR(SUM(BN22:BN502),"0")</f>
        <v>1604.0449999999996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3</v>
      </c>
      <c r="Y507" s="38">
        <f>ROUNDUP(SUM(BP22:BP502),0)</f>
        <v>3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1590.987765679236</v>
      </c>
      <c r="Y508" s="559">
        <f>GrossWeightTotalR+PalletQtyTotalR*25</f>
        <v>1679.0449999999996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227.8337500886521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242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3.02963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1.2</v>
      </c>
      <c r="C515" s="46">
        <f>IFERROR(Y41*1,"0")+IFERROR(Y42*1,"0")+IFERROR(Y43*1,"0")+IFERROR(Y47*1,"0")</f>
        <v>7.4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49.400000000000006</v>
      </c>
      <c r="E515" s="46">
        <f>IFERROR(Y89*1,"0")+IFERROR(Y90*1,"0")+IFERROR(Y91*1,"0")+IFERROR(Y95*1,"0")+IFERROR(Y96*1,"0")+IFERROR(Y97*1,"0")+IFERROR(Y98*1,"0")+IFERROR(Y99*1,"0")</f>
        <v>307.8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43.2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151.20000000000002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52.8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1.8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175.65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405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27.900000000000002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300.95999999999998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2025-08-21T07:57:15Z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