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94BD115-B1EE-43FB-959D-84A159AEF8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6" i="1" s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Y65" i="1"/>
  <c r="Z68" i="1"/>
  <c r="BN68" i="1"/>
  <c r="BP68" i="1"/>
  <c r="BP76" i="1"/>
  <c r="BN76" i="1"/>
  <c r="Z76" i="1"/>
  <c r="BP84" i="1"/>
  <c r="BN84" i="1"/>
  <c r="Z84" i="1"/>
  <c r="Z85" i="1" s="1"/>
  <c r="Y86" i="1"/>
  <c r="E515" i="1"/>
  <c r="Y92" i="1"/>
  <c r="BP89" i="1"/>
  <c r="BN89" i="1"/>
  <c r="Z89" i="1"/>
  <c r="Y101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Y126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Z203" i="1" s="1"/>
  <c r="BP200" i="1"/>
  <c r="BN200" i="1"/>
  <c r="Z200" i="1"/>
  <c r="BP208" i="1"/>
  <c r="BN208" i="1"/>
  <c r="Z208" i="1"/>
  <c r="BP213" i="1"/>
  <c r="BN213" i="1"/>
  <c r="Z213" i="1"/>
  <c r="F9" i="1"/>
  <c r="J9" i="1"/>
  <c r="Y45" i="1"/>
  <c r="Y58" i="1"/>
  <c r="Y509" i="1" s="1"/>
  <c r="BP70" i="1"/>
  <c r="Y507" i="1" s="1"/>
  <c r="BN70" i="1"/>
  <c r="Y506" i="1" s="1"/>
  <c r="Y508" i="1" s="1"/>
  <c r="Z70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5" i="1"/>
  <c r="Y133" i="1"/>
  <c r="BP130" i="1"/>
  <c r="BN130" i="1"/>
  <c r="Z130" i="1"/>
  <c r="Z132" i="1" s="1"/>
  <c r="Z153" i="1"/>
  <c r="BP151" i="1"/>
  <c r="BN151" i="1"/>
  <c r="Z151" i="1"/>
  <c r="BP165" i="1"/>
  <c r="BN165" i="1"/>
  <c r="Z165" i="1"/>
  <c r="Z171" i="1" s="1"/>
  <c r="BP169" i="1"/>
  <c r="BN169" i="1"/>
  <c r="Z169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F515" i="1"/>
  <c r="Y108" i="1"/>
  <c r="H515" i="1"/>
  <c r="Y148" i="1"/>
  <c r="I515" i="1"/>
  <c r="Y160" i="1"/>
  <c r="J515" i="1"/>
  <c r="Y187" i="1"/>
  <c r="BP211" i="1"/>
  <c r="BN211" i="1"/>
  <c r="Z211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Y247" i="1"/>
  <c r="BP246" i="1"/>
  <c r="BN246" i="1"/>
  <c r="Z246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Z271" i="1"/>
  <c r="BP269" i="1"/>
  <c r="BN269" i="1"/>
  <c r="Z269" i="1"/>
  <c r="O515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5" i="1"/>
  <c r="BP345" i="1"/>
  <c r="BN345" i="1"/>
  <c r="Z345" i="1"/>
  <c r="BP349" i="1"/>
  <c r="BN349" i="1"/>
  <c r="Z349" i="1"/>
  <c r="Y356" i="1"/>
  <c r="Z372" i="1"/>
  <c r="BP370" i="1"/>
  <c r="BN370" i="1"/>
  <c r="Z370" i="1"/>
  <c r="BP244" i="1"/>
  <c r="BN244" i="1"/>
  <c r="Z244" i="1"/>
  <c r="Z247" i="1" s="1"/>
  <c r="BP253" i="1"/>
  <c r="BN253" i="1"/>
  <c r="Z253" i="1"/>
  <c r="BP261" i="1"/>
  <c r="BN261" i="1"/>
  <c r="Z26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Z339" i="1"/>
  <c r="BP337" i="1"/>
  <c r="BN337" i="1"/>
  <c r="Z337" i="1"/>
  <c r="BP347" i="1"/>
  <c r="BN347" i="1"/>
  <c r="Z347" i="1"/>
  <c r="Z351" i="1" s="1"/>
  <c r="Y351" i="1"/>
  <c r="BP355" i="1"/>
  <c r="BN355" i="1"/>
  <c r="Z355" i="1"/>
  <c r="Z356" i="1" s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W515" i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Z446" i="1" s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00" i="1" l="1"/>
  <c r="Z305" i="1"/>
  <c r="Z319" i="1"/>
  <c r="Z313" i="1"/>
  <c r="Z256" i="1"/>
  <c r="Z231" i="1"/>
  <c r="Z215" i="1"/>
  <c r="Z114" i="1"/>
  <c r="Z58" i="1"/>
  <c r="Z44" i="1"/>
  <c r="Z510" i="1" s="1"/>
  <c r="Y505" i="1"/>
  <c r="Z477" i="1"/>
  <c r="Z462" i="1"/>
  <c r="Z417" i="1"/>
  <c r="Z264" i="1"/>
  <c r="Z92" i="1"/>
  <c r="Z71" i="1"/>
  <c r="X508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<sst xmlns="http://schemas.openxmlformats.org/spreadsheetml/2006/main" count="2234" uniqueCount="811">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</sst>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48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4.4444444444444438</v>
      </c>
      <c r="Y44" s="559">
        <f>IFERROR(Y41/H41,"0")+IFERROR(Y42/H42,"0")+IFERROR(Y43/H43,"0")</f>
        <v>5</v>
      </c>
      <c r="Z44" s="559">
        <f>IFERROR(IF(Z41="",0,Z41),"0")+IFERROR(IF(Z42="",0,Z42),"0")+IFERROR(IF(Z43="",0,Z43),"0")</f>
        <v>9.4899999999999998E-2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48</v>
      </c>
      <c r="Y45" s="559">
        <f>IFERROR(SUM(Y41:Y43),"0")</f>
        <v>54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13</v>
      </c>
      <c r="Y52" s="55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13.504910714285714</v>
      </c>
      <c r="BN52" s="64">
        <f t="shared" ref="BN52:BN57" si="8">IFERROR(Y52*I52/H52,"0")</f>
        <v>23.27</v>
      </c>
      <c r="BO52" s="64">
        <f t="shared" ref="BO52:BO57" si="9">IFERROR(1/J52*(X52/H52),"0")</f>
        <v>1.8136160714285716E-2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10</v>
      </c>
      <c r="Y55" s="558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10.525</v>
      </c>
      <c r="BN55" s="64">
        <f t="shared" si="8"/>
        <v>12.629999999999999</v>
      </c>
      <c r="BO55" s="64">
        <f t="shared" si="9"/>
        <v>1.893939393939394E-2</v>
      </c>
      <c r="BP55" s="64">
        <f t="shared" si="10"/>
        <v>2.2727272727272728E-2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3.6607142857142856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6.5019999999999994E-2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23</v>
      </c>
      <c r="Y59" s="559">
        <f>IFERROR(SUM(Y52:Y57),"0")</f>
        <v>34.4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17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17.68472222222222</v>
      </c>
      <c r="BN61" s="64">
        <f>IFERROR(Y61*I61/H61,"0")</f>
        <v>22.47</v>
      </c>
      <c r="BO61" s="64">
        <f>IFERROR(1/J61*(X61/H61),"0")</f>
        <v>2.4594907407407406E-2</v>
      </c>
      <c r="BP61" s="64">
        <f>IFERROR(1/J61*(Y61/H61),"0")</f>
        <v>3.125E-2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1.574074074074074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17</v>
      </c>
      <c r="Y66" s="559">
        <f>IFERROR(SUM(Y61:Y64),"0")</f>
        <v>21.6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8</v>
      </c>
      <c r="Y70" s="55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4.4444444444444446</v>
      </c>
      <c r="Y71" s="559">
        <f>IFERROR(Y68/H68,"0")+IFERROR(Y69/H69,"0")+IFERROR(Y70/H70,"0")</f>
        <v>5</v>
      </c>
      <c r="Z71" s="559">
        <f>IFERROR(IF(Z68="",0,Z68),"0")+IFERROR(IF(Z69="",0,Z69),"0")+IFERROR(IF(Z70="",0,Z70),"0")</f>
        <v>2.5100000000000001E-2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8</v>
      </c>
      <c r="Y72" s="559">
        <f>IFERROR(SUM(Y68:Y70),"0")</f>
        <v>9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31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32.728846153846149</v>
      </c>
      <c r="BN83" s="64">
        <f>IFERROR(Y83*I83/H83,"0")</f>
        <v>32.94</v>
      </c>
      <c r="BO83" s="64">
        <f>IFERROR(1/J83*(X83/H83),"0")</f>
        <v>6.2099358974358976E-2</v>
      </c>
      <c r="BP83" s="64">
        <f>IFERROR(1/J83*(Y83/H83),"0")</f>
        <v>6.25E-2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3.9743589743589745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31</v>
      </c>
      <c r="Y86" s="559">
        <f>IFERROR(SUM(Y83:Y84),"0")</f>
        <v>31.2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112</v>
      </c>
      <c r="Y89" s="558">
        <f>IFERROR(IF(X89="",0,CEILING((X89/$H89),1)*$H89),"")</f>
        <v>118.80000000000001</v>
      </c>
      <c r="Z89" s="36">
        <f>IFERROR(IF(Y89=0,"",ROUNDUP(Y89/H89,0)*0.01898),"")</f>
        <v>0.20877999999999999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116.51111111111109</v>
      </c>
      <c r="BN89" s="64">
        <f>IFERROR(Y89*I89/H89,"0")</f>
        <v>123.58499999999999</v>
      </c>
      <c r="BO89" s="64">
        <f>IFERROR(1/J89*(X89/H89),"0")</f>
        <v>0.16203703703703703</v>
      </c>
      <c r="BP89" s="64">
        <f>IFERROR(1/J89*(Y89/H89),"0")</f>
        <v>0.171875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43</v>
      </c>
      <c r="Y91" s="558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45.006666666666668</v>
      </c>
      <c r="BN91" s="64">
        <f>IFERROR(Y91*I91/H91,"0")</f>
        <v>47.099999999999994</v>
      </c>
      <c r="BO91" s="64">
        <f>IFERROR(1/J91*(X91/H91),"0")</f>
        <v>7.2390572390572394E-2</v>
      </c>
      <c r="BP91" s="64">
        <f>IFERROR(1/J91*(Y91/H91),"0")</f>
        <v>7.575757575757576E-2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19.925925925925924</v>
      </c>
      <c r="Y92" s="559">
        <f>IFERROR(Y89/H89,"0")+IFERROR(Y90/H90,"0")+IFERROR(Y91/H91,"0")</f>
        <v>21</v>
      </c>
      <c r="Z92" s="559">
        <f>IFERROR(IF(Z89="",0,Z89),"0")+IFERROR(IF(Z90="",0,Z90),"0")+IFERROR(IF(Z91="",0,Z91),"0")</f>
        <v>0.29898000000000002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155</v>
      </c>
      <c r="Y93" s="559">
        <f>IFERROR(SUM(Y89:Y91),"0")</f>
        <v>163.80000000000001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250</v>
      </c>
      <c r="Y95" s="558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54</v>
      </c>
      <c r="Y98" s="558">
        <f>IFERROR(IF(X98="",0,CEILING((X98/$H98),1)*$H98),"")</f>
        <v>54</v>
      </c>
      <c r="Z98" s="36">
        <f>IFERROR(IF(Y98=0,"",ROUNDUP(Y98/H98,0)*0.00651),"")</f>
        <v>0.13020000000000001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59.039999999999992</v>
      </c>
      <c r="BN98" s="64">
        <f>IFERROR(Y98*I98/H98,"0")</f>
        <v>59.039999999999992</v>
      </c>
      <c r="BO98" s="64">
        <f>IFERROR(1/J98*(X98/H98),"0")</f>
        <v>0.1098901098901099</v>
      </c>
      <c r="BP98" s="64">
        <f>IFERROR(1/J98*(Y98/H98),"0")</f>
        <v>0.1098901098901099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50.864197530864203</v>
      </c>
      <c r="Y100" s="559">
        <f>IFERROR(Y95/H95,"0")+IFERROR(Y96/H96,"0")+IFERROR(Y97/H97,"0")+IFERROR(Y98/H98,"0")+IFERROR(Y99/H99,"0")</f>
        <v>51</v>
      </c>
      <c r="Z100" s="559">
        <f>IFERROR(IF(Z95="",0,Z95),"0")+IFERROR(IF(Z96="",0,Z96),"0")+IFERROR(IF(Z97="",0,Z97),"0")+IFERROR(IF(Z98="",0,Z98),"0")+IFERROR(IF(Z99="",0,Z99),"0")</f>
        <v>0.71858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304</v>
      </c>
      <c r="Y101" s="559">
        <f>IFERROR(SUM(Y95:Y99),"0")</f>
        <v>305.10000000000002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199</v>
      </c>
      <c r="Y104" s="558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207.01527777777775</v>
      </c>
      <c r="BN104" s="64">
        <f>IFERROR(Y104*I104/H104,"0")</f>
        <v>213.46499999999997</v>
      </c>
      <c r="BO104" s="64">
        <f>IFERROR(1/J104*(X104/H104),"0")</f>
        <v>0.28790509259259256</v>
      </c>
      <c r="BP104" s="64">
        <f>IFERROR(1/J104*(Y104/H104),"0")</f>
        <v>0.296875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18.425925925925924</v>
      </c>
      <c r="Y108" s="559">
        <f>IFERROR(Y104/H104,"0")+IFERROR(Y105/H105,"0")+IFERROR(Y106/H106,"0")+IFERROR(Y107/H107,"0")</f>
        <v>19</v>
      </c>
      <c r="Z108" s="559">
        <f>IFERROR(IF(Z104="",0,Z104),"0")+IFERROR(IF(Z105="",0,Z105),"0")+IFERROR(IF(Z106="",0,Z106),"0")+IFERROR(IF(Z107="",0,Z107),"0")</f>
        <v>0.36062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199</v>
      </c>
      <c r="Y109" s="559">
        <f>IFERROR(SUM(Y104:Y107),"0")</f>
        <v>205.20000000000002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57</v>
      </c>
      <c r="Y119" s="558">
        <f>IFERROR(IF(X119="",0,CEILING((X119/$H119),1)*$H119),"")</f>
        <v>59.400000000000006</v>
      </c>
      <c r="Z119" s="36">
        <f>IFERROR(IF(Y119=0,"",ROUNDUP(Y119/H119,0)*0.00651),"")</f>
        <v>0.14322000000000001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62.32</v>
      </c>
      <c r="BN119" s="64">
        <f>IFERROR(Y119*I119/H119,"0")</f>
        <v>64.944000000000003</v>
      </c>
      <c r="BO119" s="64">
        <f>IFERROR(1/J119*(X119/H119),"0")</f>
        <v>0.115995115995116</v>
      </c>
      <c r="BP119" s="64">
        <f>IFERROR(1/J119*(Y119/H119),"0")</f>
        <v>0.12087912087912089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21.111111111111111</v>
      </c>
      <c r="Y121" s="559">
        <f>IFERROR(Y117/H117,"0")+IFERROR(Y118/H118,"0")+IFERROR(Y119/H119,"0")+IFERROR(Y120/H120,"0")</f>
        <v>22</v>
      </c>
      <c r="Z121" s="559">
        <f>IFERROR(IF(Z117="",0,Z117),"0")+IFERROR(IF(Z118="",0,Z118),"0")+IFERROR(IF(Z119="",0,Z119),"0")+IFERROR(IF(Z120="",0,Z120),"0")</f>
        <v>0.14322000000000001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57</v>
      </c>
      <c r="Y122" s="559">
        <f>IFERROR(SUM(Y117:Y120),"0")</f>
        <v>59.400000000000006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8</v>
      </c>
      <c r="Y158" s="558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8.4040404040404049</v>
      </c>
      <c r="BN158" s="64">
        <f>IFERROR(Y158*I158/H158,"0")</f>
        <v>10.400000000000002</v>
      </c>
      <c r="BO158" s="64">
        <f>IFERROR(1/J158*(X158/H158),"0")</f>
        <v>1.7266683933350603E-2</v>
      </c>
      <c r="BP158" s="64">
        <f>IFERROR(1/J158*(Y158/H158),"0")</f>
        <v>2.1367521367521368E-2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4.0404040404040407</v>
      </c>
      <c r="Y159" s="559">
        <f>IFERROR(Y158/H158,"0")</f>
        <v>5</v>
      </c>
      <c r="Z159" s="559">
        <f>IFERROR(IF(Z158="",0,Z158),"0")</f>
        <v>2.5100000000000001E-2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8</v>
      </c>
      <c r="Y160" s="559">
        <f>IFERROR(SUM(Y158:Y158),"0")</f>
        <v>9.9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84</v>
      </c>
      <c r="Y162" s="558">
        <f t="shared" ref="Y162:Y170" si="16">IFERROR(IF(X162="",0,CEILING((X162/$H162),1)*$H162),"")</f>
        <v>84</v>
      </c>
      <c r="Z162" s="36">
        <f>IFERROR(IF(Y162=0,"",ROUNDUP(Y162/H162,0)*0.00902),"")</f>
        <v>0.1804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89.399999999999991</v>
      </c>
      <c r="BN162" s="64">
        <f t="shared" ref="BN162:BN170" si="18">IFERROR(Y162*I162/H162,"0")</f>
        <v>89.399999999999991</v>
      </c>
      <c r="BO162" s="64">
        <f t="shared" ref="BO162:BO170" si="19">IFERROR(1/J162*(X162/H162),"0")</f>
        <v>0.15151515151515152</v>
      </c>
      <c r="BP162" s="64">
        <f t="shared" ref="BP162:BP170" si="20">IFERROR(1/J162*(Y162/H162),"0")</f>
        <v>0.15151515151515152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35</v>
      </c>
      <c r="Y165" s="558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1</v>
      </c>
      <c r="Y167" s="558">
        <f t="shared" si="16"/>
        <v>1.8</v>
      </c>
      <c r="Z167" s="36">
        <f>IFERROR(IF(Y167=0,"",ROUNDUP(Y167/H167,0)*0.00502),"")</f>
        <v>5.0200000000000002E-3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1.0722222222222222</v>
      </c>
      <c r="BN167" s="64">
        <f t="shared" si="18"/>
        <v>1.9299999999999997</v>
      </c>
      <c r="BO167" s="64">
        <f t="shared" si="19"/>
        <v>2.3741690408357078E-3</v>
      </c>
      <c r="BP167" s="64">
        <f t="shared" si="20"/>
        <v>4.2735042735042739E-3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7</v>
      </c>
      <c r="Y168" s="558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7.3333333333333339</v>
      </c>
      <c r="BN168" s="64">
        <f t="shared" si="18"/>
        <v>8.8000000000000007</v>
      </c>
      <c r="BO168" s="64">
        <f t="shared" si="19"/>
        <v>1.4245014245014245E-2</v>
      </c>
      <c r="BP168" s="64">
        <f t="shared" si="20"/>
        <v>1.7094017094017096E-2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40.555555555555557</v>
      </c>
      <c r="Y171" s="559">
        <f>IFERROR(Y162/H162,"0")+IFERROR(Y163/H163,"0")+IFERROR(Y164/H164,"0")+IFERROR(Y165/H165,"0")+IFERROR(Y166/H166,"0")+IFERROR(Y167/H167,"0")+IFERROR(Y168/H168,"0")+IFERROR(Y169/H169,"0")+IFERROR(Y170/H170,"0")</f>
        <v>42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0.29083999999999999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127</v>
      </c>
      <c r="Y172" s="559">
        <f>IFERROR(SUM(Y162:Y170),"0")</f>
        <v>129.9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205</v>
      </c>
      <c r="Y198" s="558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212.9722222222222</v>
      </c>
      <c r="BN198" s="64">
        <f t="shared" si="23"/>
        <v>213.18000000000004</v>
      </c>
      <c r="BO198" s="64">
        <f t="shared" si="24"/>
        <v>0.28759820426487093</v>
      </c>
      <c r="BP198" s="64">
        <f t="shared" si="25"/>
        <v>0.2878787878787879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19</v>
      </c>
      <c r="Y200" s="558">
        <f t="shared" si="21"/>
        <v>19.8</v>
      </c>
      <c r="Z200" s="36">
        <f>IFERROR(IF(Y200=0,"",ROUNDUP(Y200/H200,0)*0.00502),"")</f>
        <v>5.5220000000000005E-2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20.055555555555557</v>
      </c>
      <c r="BN200" s="64">
        <f t="shared" si="23"/>
        <v>20.9</v>
      </c>
      <c r="BO200" s="64">
        <f t="shared" si="24"/>
        <v>4.5109211775878448E-2</v>
      </c>
      <c r="BP200" s="64">
        <f t="shared" si="25"/>
        <v>4.7008547008547015E-2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19</v>
      </c>
      <c r="Y202" s="558">
        <f t="shared" si="21"/>
        <v>19.8</v>
      </c>
      <c r="Z202" s="36">
        <f>IFERROR(IF(Y202=0,"",ROUNDUP(Y202/H202,0)*0.00502),"")</f>
        <v>5.5220000000000005E-2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20.055555555555557</v>
      </c>
      <c r="BN202" s="64">
        <f t="shared" si="23"/>
        <v>20.9</v>
      </c>
      <c r="BO202" s="64">
        <f t="shared" si="24"/>
        <v>4.5109211775878448E-2</v>
      </c>
      <c r="BP202" s="64">
        <f t="shared" si="25"/>
        <v>4.7008547008547015E-2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59.074074074074076</v>
      </c>
      <c r="Y203" s="559">
        <f>IFERROR(Y195/H195,"0")+IFERROR(Y196/H196,"0")+IFERROR(Y197/H197,"0")+IFERROR(Y198/H198,"0")+IFERROR(Y199/H199,"0")+IFERROR(Y200/H200,"0")+IFERROR(Y201/H201,"0")+IFERROR(Y202/H202,"0")</f>
        <v>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0.45319999999999999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243</v>
      </c>
      <c r="Y204" s="559">
        <f>IFERROR(SUM(Y195:Y202),"0")</f>
        <v>244.80000000000004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42</v>
      </c>
      <c r="Y209" s="558">
        <f t="shared" si="26"/>
        <v>43.199999999999996</v>
      </c>
      <c r="Z209" s="36">
        <f t="shared" ref="Z209:Z214" si="31">IFERROR(IF(Y209=0,"",ROUNDUP(Y209/H209,0)*0.00651),"")</f>
        <v>0.11718000000000001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46.725000000000001</v>
      </c>
      <c r="BN209" s="64">
        <f t="shared" si="28"/>
        <v>48.059999999999995</v>
      </c>
      <c r="BO209" s="64">
        <f t="shared" si="29"/>
        <v>9.6153846153846159E-2</v>
      </c>
      <c r="BP209" s="64">
        <f t="shared" si="30"/>
        <v>9.8901098901098911E-2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100</v>
      </c>
      <c r="Y213" s="558">
        <f t="shared" si="26"/>
        <v>100.8</v>
      </c>
      <c r="Z213" s="36">
        <f t="shared" si="31"/>
        <v>0.27342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48</v>
      </c>
      <c r="Y214" s="558">
        <f t="shared" si="26"/>
        <v>48</v>
      </c>
      <c r="Z214" s="36">
        <f t="shared" si="31"/>
        <v>0.13020000000000001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53.160000000000004</v>
      </c>
      <c r="BN214" s="64">
        <f t="shared" si="28"/>
        <v>53.160000000000004</v>
      </c>
      <c r="BO214" s="64">
        <f t="shared" si="29"/>
        <v>0.1098901098901099</v>
      </c>
      <c r="BP214" s="64">
        <f t="shared" si="30"/>
        <v>0.1098901098901099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112.5</v>
      </c>
      <c r="Y215" s="559">
        <f>IFERROR(Y206/H206,"0")+IFERROR(Y207/H207,"0")+IFERROR(Y208/H208,"0")+IFERROR(Y209/H209,"0")+IFERROR(Y210/H210,"0")+IFERROR(Y211/H211,"0")+IFERROR(Y212/H212,"0")+IFERROR(Y213/H213,"0")+IFERROR(Y214/H214,"0")</f>
        <v>114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0.74214000000000002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270</v>
      </c>
      <c r="Y216" s="559">
        <f>IFERROR(SUM(Y206:Y214),"0")</f>
        <v>273.59999999999997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60</v>
      </c>
      <c r="Y219" s="558">
        <f>IFERROR(IF(X219="",0,CEILING((X219/$H219),1)*$H219),"")</f>
        <v>60</v>
      </c>
      <c r="Z219" s="36">
        <f>IFERROR(IF(Y219=0,"",ROUNDUP(Y219/H219,0)*0.00651),"")</f>
        <v>0.16275000000000001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66.300000000000011</v>
      </c>
      <c r="BN219" s="64">
        <f>IFERROR(Y219*I219/H219,"0")</f>
        <v>66.300000000000011</v>
      </c>
      <c r="BO219" s="64">
        <f>IFERROR(1/J219*(X219/H219),"0")</f>
        <v>0.13736263736263737</v>
      </c>
      <c r="BP219" s="64">
        <f>IFERROR(1/J219*(Y219/H219),"0")</f>
        <v>0.13736263736263737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25</v>
      </c>
      <c r="Y220" s="559">
        <f>IFERROR(Y218/H218,"0")+IFERROR(Y219/H219,"0")</f>
        <v>25</v>
      </c>
      <c r="Z220" s="559">
        <f>IFERROR(IF(Z218="",0,Z218),"0")+IFERROR(IF(Z219="",0,Z219),"0")</f>
        <v>0.16275000000000001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60</v>
      </c>
      <c r="Y221" s="559">
        <f>IFERROR(SUM(Y218:Y219),"0")</f>
        <v>60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10</v>
      </c>
      <c r="Y231" s="559">
        <f>IFERROR(Y224/H224,"0")+IFERROR(Y225/H225,"0")+IFERROR(Y226/H226,"0")+IFERROR(Y227/H227,"0")+IFERROR(Y228/H228,"0")+IFERROR(Y229/H229,"0")+IFERROR(Y230/H230,"0")</f>
        <v>10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40</v>
      </c>
      <c r="Y232" s="559">
        <f>IFERROR(SUM(Y224:Y230),"0")</f>
        <v>40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72</v>
      </c>
      <c r="Y269" s="558">
        <f>IFERROR(IF(X269="",0,CEILING((X269/$H269),1)*$H269),"")</f>
        <v>72</v>
      </c>
      <c r="Z269" s="36">
        <f>IFERROR(IF(Y269=0,"",ROUNDUP(Y269/H269,0)*0.00651),"")</f>
        <v>0.1953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79.560000000000016</v>
      </c>
      <c r="BN269" s="64">
        <f>IFERROR(Y269*I269/H269,"0")</f>
        <v>79.560000000000016</v>
      </c>
      <c r="BO269" s="64">
        <f>IFERROR(1/J269*(X269/H269),"0")</f>
        <v>0.16483516483516486</v>
      </c>
      <c r="BP269" s="64">
        <f>IFERROR(1/J269*(Y269/H269),"0")</f>
        <v>0.16483516483516486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74</v>
      </c>
      <c r="Y270" s="558">
        <f>IFERROR(IF(X270="",0,CEILING((X270/$H270),1)*$H270),"")</f>
        <v>74.399999999999991</v>
      </c>
      <c r="Z270" s="36">
        <f>IFERROR(IF(Y270=0,"",ROUNDUP(Y270/H270,0)*0.00651),"")</f>
        <v>0.20181000000000002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79.550000000000011</v>
      </c>
      <c r="BN270" s="64">
        <f>IFERROR(Y270*I270/H270,"0")</f>
        <v>79.97999999999999</v>
      </c>
      <c r="BO270" s="64">
        <f>IFERROR(1/J270*(X270/H270),"0")</f>
        <v>0.16941391941391945</v>
      </c>
      <c r="BP270" s="64">
        <f>IFERROR(1/J270*(Y270/H270),"0")</f>
        <v>0.17032967032967034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60.833333333333336</v>
      </c>
      <c r="Y271" s="559">
        <f>IFERROR(Y268/H268,"0")+IFERROR(Y269/H269,"0")+IFERROR(Y270/H270,"0")</f>
        <v>61</v>
      </c>
      <c r="Z271" s="559">
        <f>IFERROR(IF(Z268="",0,Z268),"0")+IFERROR(IF(Z269="",0,Z269),"0")+IFERROR(IF(Z270="",0,Z270),"0")</f>
        <v>0.39711000000000002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146</v>
      </c>
      <c r="Y272" s="559">
        <f>IFERROR(SUM(Y268:Y270),"0")</f>
        <v>146.39999999999998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5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5.2013888888888884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7.2337962962962955E-3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5</v>
      </c>
      <c r="Y290" s="558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5.2013888888888884</v>
      </c>
      <c r="BN290" s="64">
        <f t="shared" si="39"/>
        <v>11.234999999999999</v>
      </c>
      <c r="BO290" s="64">
        <f t="shared" si="40"/>
        <v>7.2337962962962955E-3</v>
      </c>
      <c r="BP290" s="64">
        <f t="shared" si="41"/>
        <v>1.5625E-2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0.92592592592592582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10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12</v>
      </c>
      <c r="Y316" s="558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12.741428571428571</v>
      </c>
      <c r="BN316" s="64">
        <f>IFERROR(Y316*I316/H316,"0")</f>
        <v>17.838000000000001</v>
      </c>
      <c r="BO316" s="64">
        <f>IFERROR(1/J316*(X316/H316),"0")</f>
        <v>2.2321428571428572E-2</v>
      </c>
      <c r="BP316" s="64">
        <f>IFERROR(1/J316*(Y316/H316),"0")</f>
        <v>3.125E-2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56</v>
      </c>
      <c r="Y317" s="558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59.726153846153849</v>
      </c>
      <c r="BN317" s="64">
        <f>IFERROR(Y317*I317/H317,"0")</f>
        <v>66.552000000000007</v>
      </c>
      <c r="BO317" s="64">
        <f>IFERROR(1/J317*(X317/H317),"0")</f>
        <v>0.11217948717948718</v>
      </c>
      <c r="BP317" s="64">
        <f>IFERROR(1/J317*(Y317/H317),"0")</f>
        <v>0.125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10.989010989010989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88</v>
      </c>
      <c r="Y320" s="559">
        <f>IFERROR(SUM(Y316:Y318),"0")</f>
        <v>104.4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391</v>
      </c>
      <c r="Y344" s="558">
        <f t="shared" ref="Y344:Y350" si="47">IFERROR(IF(X344="",0,CEILING((X344/$H344),1)*$H344),"")</f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403.512</v>
      </c>
      <c r="BN344" s="64">
        <f t="shared" ref="BN344:BN350" si="49">IFERROR(Y344*I344/H344,"0")</f>
        <v>417.96000000000004</v>
      </c>
      <c r="BO344" s="64">
        <f t="shared" ref="BO344:BO350" si="50">IFERROR(1/J344*(X344/H344),"0")</f>
        <v>0.54305555555555551</v>
      </c>
      <c r="BP344" s="64">
        <f t="shared" ref="BP344:BP350" si="51">IFERROR(1/J344*(Y344/H344),"0")</f>
        <v>0.5625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150</v>
      </c>
      <c r="Y345" s="558">
        <f t="shared" si="47"/>
        <v>150</v>
      </c>
      <c r="Z345" s="36">
        <f>IFERROR(IF(Y345=0,"",ROUNDUP(Y345/H345,0)*0.02175),"")</f>
        <v>0.21749999999999997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154.80000000000001</v>
      </c>
      <c r="BN345" s="64">
        <f t="shared" si="49"/>
        <v>154.80000000000001</v>
      </c>
      <c r="BO345" s="64">
        <f t="shared" si="50"/>
        <v>0.20833333333333331</v>
      </c>
      <c r="BP345" s="64">
        <f t="shared" si="51"/>
        <v>0.20833333333333331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356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367.392</v>
      </c>
      <c r="BN346" s="64">
        <f t="shared" si="49"/>
        <v>371.52000000000004</v>
      </c>
      <c r="BO346" s="64">
        <f t="shared" si="50"/>
        <v>0.49444444444444446</v>
      </c>
      <c r="BP346" s="64">
        <f t="shared" si="51"/>
        <v>0.5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59.8</v>
      </c>
      <c r="Y351" s="559">
        <f>IFERROR(Y344/H344,"0")+IFERROR(Y345/H345,"0")+IFERROR(Y346/H346,"0")+IFERROR(Y347/H347,"0")+IFERROR(Y348/H348,"0")+IFERROR(Y349/H349,"0")+IFERROR(Y350/H350,"0")</f>
        <v>61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1.3267499999999999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897</v>
      </c>
      <c r="Y352" s="559">
        <f>IFERROR(SUM(Y344:Y350),"0")</f>
        <v>915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516</v>
      </c>
      <c r="Y354" s="558">
        <f>IFERROR(IF(X354="",0,CEILING((X354/$H354),1)*$H354),"")</f>
        <v>525</v>
      </c>
      <c r="Z354" s="36">
        <f>IFERROR(IF(Y354=0,"",ROUNDUP(Y354/H354,0)*0.02175),"")</f>
        <v>0.76124999999999998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532.51200000000006</v>
      </c>
      <c r="BN354" s="64">
        <f>IFERROR(Y354*I354/H354,"0")</f>
        <v>541.79999999999995</v>
      </c>
      <c r="BO354" s="64">
        <f>IFERROR(1/J354*(X354/H354),"0")</f>
        <v>0.71666666666666656</v>
      </c>
      <c r="BP354" s="64">
        <f>IFERROR(1/J354*(Y354/H354),"0")</f>
        <v>0.72916666666666663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34.4</v>
      </c>
      <c r="Y356" s="559">
        <f>IFERROR(Y354/H354,"0")+IFERROR(Y355/H355,"0")</f>
        <v>35</v>
      </c>
      <c r="Z356" s="559">
        <f>IFERROR(IF(Z354="",0,Z354),"0")+IFERROR(IF(Z355="",0,Z355),"0")</f>
        <v>0.76124999999999998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516</v>
      </c>
      <c r="Y357" s="559">
        <f>IFERROR(SUM(Y354:Y355),"0")</f>
        <v>525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60</v>
      </c>
      <c r="Y360" s="558">
        <f>IFERROR(IF(X360="",0,CEILING((X360/$H360),1)*$H360),"")</f>
        <v>63</v>
      </c>
      <c r="Z360" s="36">
        <f>IFERROR(IF(Y360=0,"",ROUNDUP(Y360/H360,0)*0.01898),"")</f>
        <v>0.13286000000000001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63.46</v>
      </c>
      <c r="BN360" s="64">
        <f>IFERROR(Y360*I360/H360,"0")</f>
        <v>66.632999999999996</v>
      </c>
      <c r="BO360" s="64">
        <f>IFERROR(1/J360*(X360/H360),"0")</f>
        <v>0.10416666666666667</v>
      </c>
      <c r="BP360" s="64">
        <f>IFERROR(1/J360*(Y360/H360),"0")</f>
        <v>0.109375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6.666666666666667</v>
      </c>
      <c r="Y361" s="559">
        <f>IFERROR(Y359/H359,"0")+IFERROR(Y360/H360,"0")</f>
        <v>7</v>
      </c>
      <c r="Z361" s="559">
        <f>IFERROR(IF(Z359="",0,Z359),"0")+IFERROR(IF(Z360="",0,Z360),"0")</f>
        <v>0.13286000000000001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60</v>
      </c>
      <c r="Y362" s="559">
        <f>IFERROR(SUM(Y359:Y360),"0")</f>
        <v>63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30</v>
      </c>
      <c r="Y369" s="558">
        <f>IFERROR(IF(X369="",0,CEILING((X369/$H369),1)*$H369),"")</f>
        <v>32.400000000000006</v>
      </c>
      <c r="Z369" s="36">
        <f>IFERROR(IF(Y369=0,"",ROUNDUP(Y369/H369,0)*0.01898),"")</f>
        <v>5.6940000000000004E-2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31.208333333333329</v>
      </c>
      <c r="BN369" s="64">
        <f>IFERROR(Y369*I369/H369,"0")</f>
        <v>33.705000000000005</v>
      </c>
      <c r="BO369" s="64">
        <f>IFERROR(1/J369*(X369/H369),"0")</f>
        <v>4.3402777777777776E-2</v>
      </c>
      <c r="BP369" s="64">
        <f>IFERROR(1/J369*(Y369/H369),"0")</f>
        <v>4.6875000000000007E-2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2.7777777777777777</v>
      </c>
      <c r="Y372" s="559">
        <f>IFERROR(Y369/H369,"0")+IFERROR(Y370/H370,"0")+IFERROR(Y371/H371,"0")</f>
        <v>3.0000000000000004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30</v>
      </c>
      <c r="Y373" s="559">
        <f>IFERROR(SUM(Y369:Y371),"0")</f>
        <v>32.400000000000006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33</v>
      </c>
      <c r="Y390" s="558">
        <f t="shared" ref="Y390:Y399" si="52">IFERROR(IF(X390="",0,CEILING((X390/$H390),1)*$H390),"")</f>
        <v>37.800000000000004</v>
      </c>
      <c r="Z390" s="36">
        <f>IFERROR(IF(Y390=0,"",ROUNDUP(Y390/H390,0)*0.00902),"")</f>
        <v>6.3140000000000002E-2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34.283333333333339</v>
      </c>
      <c r="BN390" s="64">
        <f t="shared" ref="BN390:BN399" si="54">IFERROR(Y390*I390/H390,"0")</f>
        <v>39.270000000000003</v>
      </c>
      <c r="BO390" s="64">
        <f t="shared" ref="BO390:BO399" si="55">IFERROR(1/J390*(X390/H390),"0")</f>
        <v>4.6296296296296294E-2</v>
      </c>
      <c r="BP390" s="64">
        <f t="shared" ref="BP390:BP399" si="56">IFERROR(1/J390*(Y390/H390),"0")</f>
        <v>5.3030303030303032E-2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7</v>
      </c>
      <c r="Y398" s="558">
        <f t="shared" si="52"/>
        <v>8.4</v>
      </c>
      <c r="Z398" s="36">
        <f t="shared" si="57"/>
        <v>2.0080000000000001E-2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7.4333333333333327</v>
      </c>
      <c r="BN398" s="64">
        <f t="shared" si="54"/>
        <v>8.92</v>
      </c>
      <c r="BO398" s="64">
        <f t="shared" si="55"/>
        <v>1.4245014245014245E-2</v>
      </c>
      <c r="BP398" s="64">
        <f t="shared" si="56"/>
        <v>1.7094017094017096E-2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9.4444444444444429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8.3220000000000002E-2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40</v>
      </c>
      <c r="Y401" s="559">
        <f>IFERROR(SUM(Y390:Y399),"0")</f>
        <v>46.2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91</v>
      </c>
      <c r="Y413" s="558">
        <f>IFERROR(IF(X413="",0,CEILING((X413/$H413),1)*$H413),"")</f>
        <v>91.800000000000011</v>
      </c>
      <c r="Z413" s="36">
        <f>IFERROR(IF(Y413=0,"",ROUNDUP(Y413/H413,0)*0.00902),"")</f>
        <v>0.15334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94.538888888888891</v>
      </c>
      <c r="BN413" s="64">
        <f>IFERROR(Y413*I413/H413,"0")</f>
        <v>95.37</v>
      </c>
      <c r="BO413" s="64">
        <f>IFERROR(1/J413*(X413/H413),"0")</f>
        <v>0.127665544332211</v>
      </c>
      <c r="BP413" s="64">
        <f>IFERROR(1/J413*(Y413/H413),"0")</f>
        <v>0.12878787878787878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16.851851851851851</v>
      </c>
      <c r="Y417" s="559">
        <f>IFERROR(Y413/H413,"0")+IFERROR(Y414/H414,"0")+IFERROR(Y415/H415,"0")+IFERROR(Y416/H416,"0")</f>
        <v>17</v>
      </c>
      <c r="Z417" s="559">
        <f>IFERROR(IF(Z413="",0,Z413),"0")+IFERROR(IF(Z414="",0,Z414),"0")+IFERROR(IF(Z415="",0,Z415),"0")+IFERROR(IF(Z416="",0,Z416),"0")</f>
        <v>0.15334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91</v>
      </c>
      <c r="Y418" s="559">
        <f>IFERROR(SUM(Y413:Y416),"0")</f>
        <v>91.800000000000011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5</v>
      </c>
      <c r="Y421" s="558">
        <f>IFERROR(IF(X421="",0,CEILING((X421/$H421),1)*$H421),"")</f>
        <v>6</v>
      </c>
      <c r="Z421" s="36">
        <f>IFERROR(IF(Y421=0,"",ROUNDUP(Y421/H421,0)*0.00651),"")</f>
        <v>3.2550000000000003E-2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8.75</v>
      </c>
      <c r="BN421" s="64">
        <f>IFERROR(Y421*I421/H421,"0")</f>
        <v>10.500000000000002</v>
      </c>
      <c r="BO421" s="64">
        <f>IFERROR(1/J421*(X421/H421),"0")</f>
        <v>2.2893772893772896E-2</v>
      </c>
      <c r="BP421" s="64">
        <f>IFERROR(1/J421*(Y421/H421),"0")</f>
        <v>2.7472527472527476E-2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4.166666666666667</v>
      </c>
      <c r="Y422" s="559">
        <f>IFERROR(Y421/H421,"0")</f>
        <v>5</v>
      </c>
      <c r="Z422" s="559">
        <f>IFERROR(IF(Z421="",0,Z421),"0")</f>
        <v>3.2550000000000003E-2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5</v>
      </c>
      <c r="Y423" s="559">
        <f>IFERROR(SUM(Y421:Y421),"0")</f>
        <v>6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53</v>
      </c>
      <c r="Y432" s="558">
        <f t="shared" ref="Y432:Y445" si="58">IFERROR(IF(X432="",0,CEILING((X432/$H432),1)*$H432),"")</f>
        <v>58.080000000000005</v>
      </c>
      <c r="Z432" s="36">
        <f t="shared" ref="Z432:Z438" si="59">IFERROR(IF(Y432=0,"",ROUNDUP(Y432/H432,0)*0.01196),"")</f>
        <v>0.13156000000000001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56.613636363636353</v>
      </c>
      <c r="BN432" s="64">
        <f t="shared" ref="BN432:BN445" si="61">IFERROR(Y432*I432/H432,"0")</f>
        <v>62.040000000000006</v>
      </c>
      <c r="BO432" s="64">
        <f t="shared" ref="BO432:BO445" si="62">IFERROR(1/J432*(X432/H432),"0")</f>
        <v>9.6518065268065265E-2</v>
      </c>
      <c r="BP432" s="64">
        <f t="shared" ref="BP432:BP445" si="63">IFERROR(1/J432*(Y432/H432),"0")</f>
        <v>0.10576923076923078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19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20.295454545454543</v>
      </c>
      <c r="BN434" s="64">
        <f t="shared" si="61"/>
        <v>22.56</v>
      </c>
      <c r="BO434" s="64">
        <f t="shared" si="62"/>
        <v>3.4600815850815848E-2</v>
      </c>
      <c r="BP434" s="64">
        <f t="shared" si="63"/>
        <v>3.8461538461538464E-2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50</v>
      </c>
      <c r="Y437" s="558">
        <f t="shared" si="58"/>
        <v>52.800000000000004</v>
      </c>
      <c r="Z437" s="36">
        <f t="shared" si="59"/>
        <v>0.1196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53.409090909090907</v>
      </c>
      <c r="BN437" s="64">
        <f t="shared" si="61"/>
        <v>56.400000000000006</v>
      </c>
      <c r="BO437" s="64">
        <f t="shared" si="62"/>
        <v>9.1054778554778545E-2</v>
      </c>
      <c r="BP437" s="64">
        <f t="shared" si="63"/>
        <v>9.6153846153846159E-2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23.106060606060602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0.29899999999999999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122</v>
      </c>
      <c r="Y447" s="559">
        <f>IFERROR(SUM(Y432:Y445),"0")</f>
        <v>132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88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94</v>
      </c>
      <c r="BN456" s="64">
        <f t="shared" si="66"/>
        <v>95.88</v>
      </c>
      <c r="BO456" s="64">
        <f t="shared" si="67"/>
        <v>0.16025641025641024</v>
      </c>
      <c r="BP456" s="64">
        <f t="shared" si="68"/>
        <v>0.16346153846153846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169</v>
      </c>
      <c r="Y457" s="558">
        <f t="shared" si="64"/>
        <v>174.24</v>
      </c>
      <c r="Z457" s="36">
        <f>IFERROR(IF(Y457=0,"",ROUNDUP(Y457/H457,0)*0.01196),"")</f>
        <v>0.39468000000000003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180.52272727272725</v>
      </c>
      <c r="BN457" s="64">
        <f t="shared" si="66"/>
        <v>186.12</v>
      </c>
      <c r="BO457" s="64">
        <f t="shared" si="67"/>
        <v>0.30776515151515155</v>
      </c>
      <c r="BP457" s="64">
        <f t="shared" si="68"/>
        <v>0.31730769230769235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48.674242424242422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0.59800000000000009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257</v>
      </c>
      <c r="Y463" s="559">
        <f>IFERROR(SUM(Y455:Y461),"0")</f>
        <v>264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3852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3989.7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4058.3242993626745</v>
      </c>
      <c r="Y506" s="559">
        <f>IFERROR(SUM(BN22:BN502),"0")</f>
        <v>4203.5349999999999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7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4233.3242993626745</v>
      </c>
      <c r="Y508" s="559">
        <f>GrossWeightTotalR+PalletQtyTotalR*25</f>
        <v>4378.5349999999999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658.23121107287761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680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7.7102499999999985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96.2</v>
      </c>
      <c r="E515" s="46">
        <f>IFERROR(Y89*1,"0")+IFERROR(Y90*1,"0")+IFERROR(Y91*1,"0")+IFERROR(Y95*1,"0")+IFERROR(Y96*1,"0")+IFERROR(Y97*1,"0")+IFERROR(Y98*1,"0")+IFERROR(Y99*1,"0")</f>
        <v>468.9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264.60000000000002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139.80000000000004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578.40000000000009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146.39999999999998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126.00000000000001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1503</v>
      </c>
      <c r="U515" s="46">
        <f>IFERROR(Y369*1,"0")+IFERROR(Y370*1,"0")+IFERROR(Y371*1,"0")+IFERROR(Y375*1,"0")+IFERROR(Y379*1,"0")+IFERROR(Y380*1,"0")+IFERROR(Y384*1,"0")</f>
        <v>32.400000000000006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46.2</v>
      </c>
      <c r="W515" s="46">
        <f>IFERROR(Y409*1,"0")+IFERROR(Y413*1,"0")+IFERROR(Y414*1,"0")+IFERROR(Y415*1,"0")+IFERROR(Y416*1,"0")</f>
        <v>91.800000000000011</v>
      </c>
      <c r="X515" s="46">
        <f>IFERROR(Y421*1,"0")</f>
        <v>6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