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1BB246-2DB0-4716-8ADF-B1FFD409C2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N175" i="1"/>
  <c r="BM175" i="1"/>
  <c r="Z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98" i="1" l="1"/>
  <c r="BN198" i="1"/>
  <c r="Z198" i="1"/>
  <c r="BP226" i="1"/>
  <c r="BN226" i="1"/>
  <c r="Z226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3" i="1"/>
  <c r="BN393" i="1"/>
  <c r="Z393" i="1"/>
  <c r="BP434" i="1"/>
  <c r="BN434" i="1"/>
  <c r="Z434" i="1"/>
  <c r="BP450" i="1"/>
  <c r="BN450" i="1"/>
  <c r="Z450" i="1"/>
  <c r="Y478" i="1"/>
  <c r="Y477" i="1"/>
  <c r="BP473" i="1"/>
  <c r="BN473" i="1"/>
  <c r="Z473" i="1"/>
  <c r="BP475" i="1"/>
  <c r="BN475" i="1"/>
  <c r="Z475" i="1"/>
  <c r="BP487" i="1"/>
  <c r="BN487" i="1"/>
  <c r="Z487" i="1"/>
  <c r="Z22" i="1"/>
  <c r="Z23" i="1" s="1"/>
  <c r="BN22" i="1"/>
  <c r="BP22" i="1"/>
  <c r="Z26" i="1"/>
  <c r="BN26" i="1"/>
  <c r="Z53" i="1"/>
  <c r="BN53" i="1"/>
  <c r="Z63" i="1"/>
  <c r="BN63" i="1"/>
  <c r="Z78" i="1"/>
  <c r="BN78" i="1"/>
  <c r="Y92" i="1"/>
  <c r="Z105" i="1"/>
  <c r="BN105" i="1"/>
  <c r="Z117" i="1"/>
  <c r="BN117" i="1"/>
  <c r="Z136" i="1"/>
  <c r="BN136" i="1"/>
  <c r="Z140" i="1"/>
  <c r="BN140" i="1"/>
  <c r="Z167" i="1"/>
  <c r="BN167" i="1"/>
  <c r="BP208" i="1"/>
  <c r="BN208" i="1"/>
  <c r="Z208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Y361" i="1"/>
  <c r="BN359" i="1"/>
  <c r="Z359" i="1"/>
  <c r="Z361" i="1" s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BP474" i="1"/>
  <c r="BN474" i="1"/>
  <c r="Z474" i="1"/>
  <c r="BP476" i="1"/>
  <c r="BN476" i="1"/>
  <c r="Z476" i="1"/>
  <c r="Y489" i="1"/>
  <c r="Y488" i="1"/>
  <c r="BP486" i="1"/>
  <c r="BN486" i="1"/>
  <c r="Z486" i="1"/>
  <c r="BP69" i="1"/>
  <c r="BN69" i="1"/>
  <c r="Z69" i="1"/>
  <c r="BP107" i="1"/>
  <c r="BN107" i="1"/>
  <c r="Z107" i="1"/>
  <c r="BP119" i="1"/>
  <c r="BN119" i="1"/>
  <c r="Z119" i="1"/>
  <c r="BP169" i="1"/>
  <c r="BN169" i="1"/>
  <c r="Z169" i="1"/>
  <c r="BP42" i="1"/>
  <c r="BN42" i="1"/>
  <c r="BP55" i="1"/>
  <c r="BN55" i="1"/>
  <c r="Z55" i="1"/>
  <c r="BP84" i="1"/>
  <c r="BN84" i="1"/>
  <c r="Z84" i="1"/>
  <c r="BP151" i="1"/>
  <c r="BN151" i="1"/>
  <c r="Z151" i="1"/>
  <c r="BP196" i="1"/>
  <c r="BN196" i="1"/>
  <c r="Z196" i="1"/>
  <c r="BP206" i="1"/>
  <c r="BN206" i="1"/>
  <c r="Z206" i="1"/>
  <c r="BP219" i="1"/>
  <c r="BN219" i="1"/>
  <c r="Z21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X505" i="1"/>
  <c r="Y32" i="1"/>
  <c r="Z28" i="1"/>
  <c r="BN28" i="1"/>
  <c r="Z42" i="1"/>
  <c r="Y65" i="1"/>
  <c r="BP61" i="1"/>
  <c r="BN61" i="1"/>
  <c r="Z61" i="1"/>
  <c r="BP76" i="1"/>
  <c r="BN76" i="1"/>
  <c r="Z76" i="1"/>
  <c r="BP91" i="1"/>
  <c r="BN91" i="1"/>
  <c r="Z91" i="1"/>
  <c r="BP98" i="1"/>
  <c r="BN98" i="1"/>
  <c r="Z98" i="1"/>
  <c r="BP113" i="1"/>
  <c r="BN113" i="1"/>
  <c r="Z113" i="1"/>
  <c r="BP130" i="1"/>
  <c r="BN130" i="1"/>
  <c r="Z130" i="1"/>
  <c r="BP165" i="1"/>
  <c r="BN165" i="1"/>
  <c r="Z165" i="1"/>
  <c r="BP186" i="1"/>
  <c r="BN186" i="1"/>
  <c r="Z186" i="1"/>
  <c r="BP200" i="1"/>
  <c r="BN200" i="1"/>
  <c r="Z200" i="1"/>
  <c r="BP210" i="1"/>
  <c r="BN210" i="1"/>
  <c r="Z210" i="1"/>
  <c r="BP211" i="1"/>
  <c r="BN211" i="1"/>
  <c r="Z211" i="1"/>
  <c r="BP228" i="1"/>
  <c r="BN228" i="1"/>
  <c r="Z228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Y499" i="1"/>
  <c r="Y498" i="1"/>
  <c r="BP496" i="1"/>
  <c r="BN496" i="1"/>
  <c r="Z496" i="1"/>
  <c r="D515" i="1"/>
  <c r="Y121" i="1"/>
  <c r="Y192" i="1"/>
  <c r="BP255" i="1"/>
  <c r="BN255" i="1"/>
  <c r="Z255" i="1"/>
  <c r="BP294" i="1"/>
  <c r="BN294" i="1"/>
  <c r="Z294" i="1"/>
  <c r="BP304" i="1"/>
  <c r="BN304" i="1"/>
  <c r="Z304" i="1"/>
  <c r="BP316" i="1"/>
  <c r="BN316" i="1"/>
  <c r="Z316" i="1"/>
  <c r="BP337" i="1"/>
  <c r="BN337" i="1"/>
  <c r="Z337" i="1"/>
  <c r="BP355" i="1"/>
  <c r="BN355" i="1"/>
  <c r="Z355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97" i="1"/>
  <c r="BN497" i="1"/>
  <c r="Z497" i="1"/>
  <c r="Y306" i="1"/>
  <c r="Y381" i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1" i="1"/>
  <c r="Y80" i="1"/>
  <c r="BP77" i="1"/>
  <c r="BN77" i="1"/>
  <c r="Z77" i="1"/>
  <c r="Z80" i="1" s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BP225" i="1"/>
  <c r="BN225" i="1"/>
  <c r="Z225" i="1"/>
  <c r="Y231" i="1"/>
  <c r="BP229" i="1"/>
  <c r="BN229" i="1"/>
  <c r="Z229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77" i="1" l="1"/>
  <c r="Z313" i="1"/>
  <c r="Z256" i="1"/>
  <c r="Z132" i="1"/>
  <c r="Z121" i="1"/>
  <c r="Z488" i="1"/>
  <c r="Z483" i="1"/>
  <c r="Z462" i="1"/>
  <c r="Z247" i="1"/>
  <c r="Z203" i="1"/>
  <c r="Y509" i="1"/>
  <c r="Z44" i="1"/>
  <c r="Y506" i="1"/>
  <c r="Z264" i="1"/>
  <c r="Z153" i="1"/>
  <c r="Z351" i="1"/>
  <c r="Z326" i="1"/>
  <c r="Z305" i="1"/>
  <c r="Z446" i="1"/>
  <c r="Z215" i="1"/>
  <c r="Z65" i="1"/>
  <c r="Y507" i="1"/>
  <c r="Y508" i="1" s="1"/>
  <c r="Z32" i="1"/>
  <c r="Z498" i="1"/>
  <c r="Z171" i="1"/>
  <c r="Y505" i="1"/>
  <c r="Z400" i="1"/>
  <c r="Z271" i="1"/>
  <c r="Z468" i="1"/>
  <c r="Z452" i="1"/>
  <c r="Z417" i="1"/>
  <c r="Z71" i="1"/>
  <c r="Z58" i="1"/>
  <c r="X508" i="1"/>
  <c r="Z339" i="1"/>
  <c r="Z295" i="1"/>
  <c r="Z108" i="1"/>
  <c r="Z100" i="1"/>
  <c r="Z510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<sst xmlns="http://schemas.openxmlformats.org/spreadsheetml/2006/main" count="2248" uniqueCount="825">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</sst>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45880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20</v>
      </c>
      <c r="Y52" s="558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20.776785714285715</v>
      </c>
      <c r="BN52" s="64">
        <f t="shared" ref="BN52:BN57" si="8">IFERROR(Y52*I52/H52,"0")</f>
        <v>23.27</v>
      </c>
      <c r="BO52" s="64">
        <f t="shared" ref="BO52:BO57" si="9">IFERROR(1/J52*(X52/H52),"0")</f>
        <v>2.7901785714285716E-2</v>
      </c>
      <c r="BP52" s="64">
        <f t="shared" ref="BP52:BP57" si="10">IFERROR(1/J52*(Y52/H52),"0")</f>
        <v>3.125E-2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7</v>
      </c>
      <c r="Y55" s="558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7.3674999999999997</v>
      </c>
      <c r="BN55" s="64">
        <f t="shared" si="8"/>
        <v>8.42</v>
      </c>
      <c r="BO55" s="64">
        <f t="shared" si="9"/>
        <v>1.3257575757575758E-2</v>
      </c>
      <c r="BP55" s="64">
        <f t="shared" si="10"/>
        <v>1.5151515151515152E-2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3.5357142857142856</v>
      </c>
      <c r="Y58" s="559">
        <f>IFERROR(Y52/H52,"0")+IFERROR(Y53/H53,"0")+IFERROR(Y54/H54,"0")+IFERROR(Y55/H55,"0")+IFERROR(Y56/H56,"0")+IFERROR(Y57/H57,"0")</f>
        <v>4</v>
      </c>
      <c r="Z58" s="559">
        <f>IFERROR(IF(Z52="",0,Z52),"0")+IFERROR(IF(Z53="",0,Z53),"0")+IFERROR(IF(Z54="",0,Z54),"0")+IFERROR(IF(Z55="",0,Z55),"0")+IFERROR(IF(Z56="",0,Z56),"0")+IFERROR(IF(Z57="",0,Z57),"0")</f>
        <v>5.6000000000000001E-2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27</v>
      </c>
      <c r="Y59" s="559">
        <f>IFERROR(SUM(Y52:Y57),"0")</f>
        <v>30.4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2</v>
      </c>
      <c r="Y70" s="558">
        <f>IFERROR(IF(X70="",0,CEILING((X70/$H70),1)*$H70),"")</f>
        <v>3.6</v>
      </c>
      <c r="Z70" s="36">
        <f>IFERROR(IF(Y70=0,"",ROUNDUP(Y70/H70,0)*0.00502),"")</f>
        <v>1.004E-2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2.1111111111111112</v>
      </c>
      <c r="BN70" s="64">
        <f>IFERROR(Y70*I70/H70,"0")</f>
        <v>3.8</v>
      </c>
      <c r="BO70" s="64">
        <f>IFERROR(1/J70*(X70/H70),"0")</f>
        <v>4.7483380816714157E-3</v>
      </c>
      <c r="BP70" s="64">
        <f>IFERROR(1/J70*(Y70/H70),"0")</f>
        <v>8.5470085470085479E-3</v>
      </c>
    </row>
    <row r="71" spans="1:68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1.1111111111111112</v>
      </c>
      <c r="Y71" s="559">
        <f>IFERROR(Y68/H68,"0")+IFERROR(Y69/H69,"0")+IFERROR(Y70/H70,"0")</f>
        <v>2</v>
      </c>
      <c r="Z71" s="559">
        <f>IFERROR(IF(Z68="",0,Z68),"0")+IFERROR(IF(Z69="",0,Z69),"0")+IFERROR(IF(Z70="",0,Z70),"0")</f>
        <v>1.004E-2</v>
      </c>
      <c r="AA71" s="560"/>
      <c r="AB71" s="560"/>
      <c r="AC71" s="560"/>
    </row>
    <row r="72" spans="1:68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2</v>
      </c>
      <c r="Y72" s="559">
        <f>IFERROR(SUM(Y68:Y70),"0")</f>
        <v>3.6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10</v>
      </c>
      <c r="Y75" s="558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10.517857142857144</v>
      </c>
      <c r="BN75" s="64">
        <f t="shared" si="13"/>
        <v>17.670000000000002</v>
      </c>
      <c r="BO75" s="64">
        <f t="shared" si="14"/>
        <v>1.8601190476190476E-2</v>
      </c>
      <c r="BP75" s="64">
        <f t="shared" si="15"/>
        <v>3.125E-2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1.1904761904761905</v>
      </c>
      <c r="Y80" s="559">
        <f>IFERROR(Y74/H74,"0")+IFERROR(Y75/H75,"0")+IFERROR(Y76/H76,"0")+IFERROR(Y77/H77,"0")+IFERROR(Y78/H78,"0")+IFERROR(Y79/H79,"0")</f>
        <v>2</v>
      </c>
      <c r="Z80" s="559">
        <f>IFERROR(IF(Z74="",0,Z74),"0")+IFERROR(IF(Z75="",0,Z75),"0")+IFERROR(IF(Z76="",0,Z76),"0")+IFERROR(IF(Z77="",0,Z77),"0")+IFERROR(IF(Z78="",0,Z78),"0")+IFERROR(IF(Z79="",0,Z79),"0")</f>
        <v>3.7960000000000001E-2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10</v>
      </c>
      <c r="Y81" s="559">
        <f>IFERROR(SUM(Y74:Y79),"0")</f>
        <v>16.8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27</v>
      </c>
      <c r="Y83" s="55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28.505769230769229</v>
      </c>
      <c r="BN83" s="64">
        <f>IFERROR(Y83*I83/H83,"0")</f>
        <v>32.94</v>
      </c>
      <c r="BO83" s="64">
        <f>IFERROR(1/J83*(X83/H83),"0")</f>
        <v>5.4086538461538464E-2</v>
      </c>
      <c r="BP83" s="64">
        <f>IFERROR(1/J83*(Y83/H83),"0")</f>
        <v>6.25E-2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3.4615384615384617</v>
      </c>
      <c r="Y85" s="559">
        <f>IFERROR(Y83/H83,"0")+IFERROR(Y84/H84,"0")</f>
        <v>4</v>
      </c>
      <c r="Z85" s="559">
        <f>IFERROR(IF(Z83="",0,Z83),"0")+IFERROR(IF(Z84="",0,Z84),"0")</f>
        <v>7.5920000000000001E-2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27</v>
      </c>
      <c r="Y86" s="559">
        <f>IFERROR(SUM(Y83:Y84),"0")</f>
        <v>31.2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349</v>
      </c>
      <c r="Y89" s="558">
        <f>IFERROR(IF(X89="",0,CEILING((X89/$H89),1)*$H89),"")</f>
        <v>356.40000000000003</v>
      </c>
      <c r="Z89" s="36">
        <f>IFERROR(IF(Y89=0,"",ROUNDUP(Y89/H89,0)*0.01898),"")</f>
        <v>0.62634000000000001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363.05694444444441</v>
      </c>
      <c r="BN89" s="64">
        <f>IFERROR(Y89*I89/H89,"0")</f>
        <v>370.755</v>
      </c>
      <c r="BO89" s="64">
        <f>IFERROR(1/J89*(X89/H89),"0")</f>
        <v>0.5049189814814814</v>
      </c>
      <c r="BP89" s="64">
        <f>IFERROR(1/J89*(Y89/H89),"0")</f>
        <v>0.515625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32.31481481481481</v>
      </c>
      <c r="Y92" s="559">
        <f>IFERROR(Y89/H89,"0")+IFERROR(Y90/H90,"0")+IFERROR(Y91/H91,"0")</f>
        <v>33</v>
      </c>
      <c r="Z92" s="559">
        <f>IFERROR(IF(Z89="",0,Z89),"0")+IFERROR(IF(Z90="",0,Z90),"0")+IFERROR(IF(Z91="",0,Z91),"0")</f>
        <v>0.62634000000000001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349</v>
      </c>
      <c r="Y93" s="559">
        <f>IFERROR(SUM(Y89:Y91),"0")</f>
        <v>356.40000000000003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99</v>
      </c>
      <c r="Y95" s="558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105.34333333333333</v>
      </c>
      <c r="BN95" s="64">
        <f>IFERROR(Y95*I95/H95,"0")</f>
        <v>112.047</v>
      </c>
      <c r="BO95" s="64">
        <f>IFERROR(1/J95*(X95/H95),"0")</f>
        <v>0.19097222222222224</v>
      </c>
      <c r="BP95" s="64">
        <f>IFERROR(1/J95*(Y95/H95),"0")</f>
        <v>0.203125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143</v>
      </c>
      <c r="Y98" s="558">
        <f>IFERROR(IF(X98="",0,CEILING((X98/$H98),1)*$H98),"")</f>
        <v>143.10000000000002</v>
      </c>
      <c r="Z98" s="36">
        <f>IFERROR(IF(Y98=0,"",ROUNDUP(Y98/H98,0)*0.00651),"")</f>
        <v>0.34503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156.34666666666664</v>
      </c>
      <c r="BN98" s="64">
        <f>IFERROR(Y98*I98/H98,"0")</f>
        <v>156.45600000000002</v>
      </c>
      <c r="BO98" s="64">
        <f>IFERROR(1/J98*(X98/H98),"0")</f>
        <v>0.29100529100529104</v>
      </c>
      <c r="BP98" s="64">
        <f>IFERROR(1/J98*(Y98/H98),"0")</f>
        <v>0.29120879120879128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65.18518518518519</v>
      </c>
      <c r="Y100" s="559">
        <f>IFERROR(Y95/H95,"0")+IFERROR(Y96/H96,"0")+IFERROR(Y97/H97,"0")+IFERROR(Y98/H98,"0")+IFERROR(Y99/H99,"0")</f>
        <v>66</v>
      </c>
      <c r="Z100" s="559">
        <f>IFERROR(IF(Z95="",0,Z95),"0")+IFERROR(IF(Z96="",0,Z96),"0")+IFERROR(IF(Z97="",0,Z97),"0")+IFERROR(IF(Z98="",0,Z98),"0")+IFERROR(IF(Z99="",0,Z99),"0")</f>
        <v>0.59177000000000002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242</v>
      </c>
      <c r="Y101" s="559">
        <f>IFERROR(SUM(Y95:Y99),"0")</f>
        <v>248.40000000000003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98</v>
      </c>
      <c r="Y111" s="558">
        <f>IFERROR(IF(X111="",0,CEILING((X111/$H111),1)*$H111),"")</f>
        <v>108</v>
      </c>
      <c r="Z111" s="36">
        <f>IFERROR(IF(Y111=0,"",ROUNDUP(Y111/H111,0)*0.01898),"")</f>
        <v>0.1898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101.94722222222221</v>
      </c>
      <c r="BN111" s="64">
        <f>IFERROR(Y111*I111/H111,"0")</f>
        <v>112.34999999999998</v>
      </c>
      <c r="BO111" s="64">
        <f>IFERROR(1/J111*(X111/H111),"0")</f>
        <v>0.14178240740740738</v>
      </c>
      <c r="BP111" s="64">
        <f>IFERROR(1/J111*(Y111/H111),"0")</f>
        <v>0.15625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9.0740740740740726</v>
      </c>
      <c r="Y114" s="559">
        <f>IFERROR(Y111/H111,"0")+IFERROR(Y112/H112,"0")+IFERROR(Y113/H113,"0")</f>
        <v>10</v>
      </c>
      <c r="Z114" s="559">
        <f>IFERROR(IF(Z111="",0,Z111),"0")+IFERROR(IF(Z112="",0,Z112),"0")+IFERROR(IF(Z113="",0,Z113),"0")</f>
        <v>0.1898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98</v>
      </c>
      <c r="Y115" s="559">
        <f>IFERROR(SUM(Y111:Y113),"0")</f>
        <v>108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hidden="1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4</v>
      </c>
      <c r="Y162" s="558">
        <f t="shared" ref="Y162:Y170" si="16">IFERROR(IF(X162="",0,CEILING((X162/$H162),1)*$H162),"")</f>
        <v>4.2</v>
      </c>
      <c r="Z162" s="36">
        <f>IFERROR(IF(Y162=0,"",ROUNDUP(Y162/H162,0)*0.00902),"")</f>
        <v>9.0200000000000002E-3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4.2571428571428571</v>
      </c>
      <c r="BN162" s="64">
        <f t="shared" ref="BN162:BN170" si="18">IFERROR(Y162*I162/H162,"0")</f>
        <v>4.47</v>
      </c>
      <c r="BO162" s="64">
        <f t="shared" ref="BO162:BO170" si="19">IFERROR(1/J162*(X162/H162),"0")</f>
        <v>7.215007215007215E-3</v>
      </c>
      <c r="BP162" s="64">
        <f t="shared" ref="BP162:BP170" si="20">IFERROR(1/J162*(Y162/H162),"0")</f>
        <v>7.575757575757576E-3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71</v>
      </c>
      <c r="Y165" s="558">
        <f t="shared" si="16"/>
        <v>71.400000000000006</v>
      </c>
      <c r="Z165" s="36">
        <f>IFERROR(IF(Y165=0,"",ROUNDUP(Y165/H165,0)*0.00502),"")</f>
        <v>0.17068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75.395238095238099</v>
      </c>
      <c r="BN165" s="64">
        <f t="shared" si="18"/>
        <v>75.820000000000007</v>
      </c>
      <c r="BO165" s="64">
        <f t="shared" si="19"/>
        <v>0.14448514448514449</v>
      </c>
      <c r="BP165" s="64">
        <f t="shared" si="20"/>
        <v>0.14529914529914531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5</v>
      </c>
      <c r="Y167" s="558">
        <f t="shared" si="16"/>
        <v>5.4</v>
      </c>
      <c r="Z167" s="36">
        <f>IFERROR(IF(Y167=0,"",ROUNDUP(Y167/H167,0)*0.00502),"")</f>
        <v>1.506E-2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5.3611111111111116</v>
      </c>
      <c r="BN167" s="64">
        <f t="shared" si="18"/>
        <v>5.79</v>
      </c>
      <c r="BO167" s="64">
        <f t="shared" si="19"/>
        <v>1.1870845204178538E-2</v>
      </c>
      <c r="BP167" s="64">
        <f t="shared" si="20"/>
        <v>1.2820512820512822E-2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69</v>
      </c>
      <c r="Y168" s="558">
        <f t="shared" si="16"/>
        <v>69.3</v>
      </c>
      <c r="Z168" s="36">
        <f>IFERROR(IF(Y168=0,"",ROUNDUP(Y168/H168,0)*0.00502),"")</f>
        <v>0.16566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72.285714285714292</v>
      </c>
      <c r="BN168" s="64">
        <f t="shared" si="18"/>
        <v>72.599999999999994</v>
      </c>
      <c r="BO168" s="64">
        <f t="shared" si="19"/>
        <v>0.14041514041514042</v>
      </c>
      <c r="BP168" s="64">
        <f t="shared" si="20"/>
        <v>0.14102564102564105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70.396825396825392</v>
      </c>
      <c r="Y171" s="559">
        <f>IFERROR(Y162/H162,"0")+IFERROR(Y163/H163,"0")+IFERROR(Y164/H164,"0")+IFERROR(Y165/H165,"0")+IFERROR(Y166/H166,"0")+IFERROR(Y167/H167,"0")+IFERROR(Y168/H168,"0")+IFERROR(Y169/H169,"0")+IFERROR(Y170/H170,"0")</f>
        <v>71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0.36041999999999996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149</v>
      </c>
      <c r="Y172" s="559">
        <f>IFERROR(SUM(Y162:Y170),"0")</f>
        <v>150.30000000000001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225</v>
      </c>
      <c r="Y195" s="558">
        <f t="shared" ref="Y195:Y202" si="21">IFERROR(IF(X195="",0,CEILING((X195/$H195),1)*$H195),"")</f>
        <v>226.8</v>
      </c>
      <c r="Z195" s="36">
        <f>IFERROR(IF(Y195=0,"",ROUNDUP(Y195/H195,0)*0.00902),"")</f>
        <v>0.37884000000000001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233.74999999999997</v>
      </c>
      <c r="BN195" s="64">
        <f t="shared" ref="BN195:BN202" si="23">IFERROR(Y195*I195/H195,"0")</f>
        <v>235.62</v>
      </c>
      <c r="BO195" s="64">
        <f t="shared" ref="BO195:BO202" si="24">IFERROR(1/J195*(X195/H195),"0")</f>
        <v>0.31565656565656564</v>
      </c>
      <c r="BP195" s="64">
        <f t="shared" ref="BP195:BP202" si="25">IFERROR(1/J195*(Y195/H195),"0")</f>
        <v>0.31818181818181818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119</v>
      </c>
      <c r="Y196" s="558">
        <f t="shared" si="21"/>
        <v>124.2</v>
      </c>
      <c r="Z196" s="36">
        <f>IFERROR(IF(Y196=0,"",ROUNDUP(Y196/H196,0)*0.00902),"")</f>
        <v>0.20746000000000001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123.62777777777778</v>
      </c>
      <c r="BN196" s="64">
        <f t="shared" si="23"/>
        <v>129.03</v>
      </c>
      <c r="BO196" s="64">
        <f t="shared" si="24"/>
        <v>0.1669472502805836</v>
      </c>
      <c r="BP196" s="64">
        <f t="shared" si="25"/>
        <v>0.17424242424242425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386</v>
      </c>
      <c r="Y198" s="558">
        <f t="shared" si="21"/>
        <v>388.8</v>
      </c>
      <c r="Z198" s="36">
        <f>IFERROR(IF(Y198=0,"",ROUNDUP(Y198/H198,0)*0.00902),"")</f>
        <v>0.64944000000000002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401.01111111111106</v>
      </c>
      <c r="BN198" s="64">
        <f t="shared" si="23"/>
        <v>403.92</v>
      </c>
      <c r="BO198" s="64">
        <f t="shared" si="24"/>
        <v>0.54152637485970823</v>
      </c>
      <c r="BP198" s="64">
        <f t="shared" si="25"/>
        <v>0.54545454545454541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30</v>
      </c>
      <c r="Y199" s="558">
        <f t="shared" si="21"/>
        <v>30.6</v>
      </c>
      <c r="Z199" s="36">
        <f>IFERROR(IF(Y199=0,"",ROUNDUP(Y199/H199,0)*0.00502),"")</f>
        <v>8.5339999999999999E-2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32.166666666666664</v>
      </c>
      <c r="BN199" s="64">
        <f t="shared" si="23"/>
        <v>32.81</v>
      </c>
      <c r="BO199" s="64">
        <f t="shared" si="24"/>
        <v>7.122507122507124E-2</v>
      </c>
      <c r="BP199" s="64">
        <f t="shared" si="25"/>
        <v>7.2649572649572655E-2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7</v>
      </c>
      <c r="Y200" s="558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7.3888888888888884</v>
      </c>
      <c r="BN200" s="64">
        <f t="shared" si="23"/>
        <v>7.6</v>
      </c>
      <c r="BO200" s="64">
        <f t="shared" si="24"/>
        <v>1.6619183285849954E-2</v>
      </c>
      <c r="BP200" s="64">
        <f t="shared" si="25"/>
        <v>1.7094017094017096E-2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13</v>
      </c>
      <c r="Y202" s="558">
        <f t="shared" si="21"/>
        <v>14.4</v>
      </c>
      <c r="Z202" s="36">
        <f>IFERROR(IF(Y202=0,"",ROUNDUP(Y202/H202,0)*0.00502),"")</f>
        <v>4.0160000000000001E-2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13.722222222222221</v>
      </c>
      <c r="BN202" s="64">
        <f t="shared" si="23"/>
        <v>15.2</v>
      </c>
      <c r="BO202" s="64">
        <f t="shared" si="24"/>
        <v>3.0864197530864203E-2</v>
      </c>
      <c r="BP202" s="64">
        <f t="shared" si="25"/>
        <v>3.4188034188034191E-2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162.96296296296293</v>
      </c>
      <c r="Y203" s="559">
        <f>IFERROR(Y195/H195,"0")+IFERROR(Y196/H196,"0")+IFERROR(Y197/H197,"0")+IFERROR(Y198/H198,"0")+IFERROR(Y199/H199,"0")+IFERROR(Y200/H200,"0")+IFERROR(Y201/H201,"0")+IFERROR(Y202/H202,"0")</f>
        <v>166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1.3813200000000001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780</v>
      </c>
      <c r="Y204" s="559">
        <f>IFERROR(SUM(Y195:Y202),"0")</f>
        <v>792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268</v>
      </c>
      <c r="Y208" s="558">
        <f t="shared" si="26"/>
        <v>269.7</v>
      </c>
      <c r="Z208" s="36">
        <f>IFERROR(IF(Y208=0,"",ROUNDUP(Y208/H208,0)*0.01898),"")</f>
        <v>0.58838000000000001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283.98758620689659</v>
      </c>
      <c r="BN208" s="64">
        <f t="shared" si="28"/>
        <v>285.78899999999999</v>
      </c>
      <c r="BO208" s="64">
        <f t="shared" si="29"/>
        <v>0.48132183908045983</v>
      </c>
      <c r="BP208" s="64">
        <f t="shared" si="30"/>
        <v>0.484375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119</v>
      </c>
      <c r="Y209" s="558">
        <f t="shared" si="26"/>
        <v>120</v>
      </c>
      <c r="Z209" s="36">
        <f t="shared" ref="Z209:Z214" si="31">IFERROR(IF(Y209=0,"",ROUNDUP(Y209/H209,0)*0.00651),"")</f>
        <v>0.32550000000000001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132.38750000000002</v>
      </c>
      <c r="BN209" s="64">
        <f t="shared" si="28"/>
        <v>133.5</v>
      </c>
      <c r="BO209" s="64">
        <f t="shared" si="29"/>
        <v>0.27243589743589747</v>
      </c>
      <c r="BP209" s="64">
        <f t="shared" si="30"/>
        <v>0.27472527472527475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218</v>
      </c>
      <c r="Y211" s="558">
        <f t="shared" si="26"/>
        <v>218.4</v>
      </c>
      <c r="Z211" s="36">
        <f t="shared" si="31"/>
        <v>0.59240999999999999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240.89000000000004</v>
      </c>
      <c r="BN211" s="64">
        <f t="shared" si="28"/>
        <v>241.33200000000002</v>
      </c>
      <c r="BO211" s="64">
        <f t="shared" si="29"/>
        <v>0.4990842490842492</v>
      </c>
      <c r="BP211" s="64">
        <f t="shared" si="30"/>
        <v>0.5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121</v>
      </c>
      <c r="Y212" s="558">
        <f t="shared" si="26"/>
        <v>122.39999999999999</v>
      </c>
      <c r="Z212" s="36">
        <f t="shared" si="31"/>
        <v>0.33201000000000003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133.70500000000001</v>
      </c>
      <c r="BN212" s="64">
        <f t="shared" si="28"/>
        <v>135.25200000000001</v>
      </c>
      <c r="BO212" s="64">
        <f t="shared" si="29"/>
        <v>0.27701465201465209</v>
      </c>
      <c r="BP212" s="64">
        <f t="shared" si="30"/>
        <v>0.28021978021978022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105</v>
      </c>
      <c r="Y213" s="558">
        <f t="shared" si="26"/>
        <v>105.6</v>
      </c>
      <c r="Z213" s="36">
        <f t="shared" si="31"/>
        <v>0.28644000000000003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116.02500000000002</v>
      </c>
      <c r="BN213" s="64">
        <f t="shared" si="28"/>
        <v>116.688</v>
      </c>
      <c r="BO213" s="64">
        <f t="shared" si="29"/>
        <v>0.24038461538461539</v>
      </c>
      <c r="BP213" s="64">
        <f t="shared" si="30"/>
        <v>0.24175824175824179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85</v>
      </c>
      <c r="Y214" s="558">
        <f t="shared" si="26"/>
        <v>86.399999999999991</v>
      </c>
      <c r="Z214" s="36">
        <f t="shared" si="31"/>
        <v>0.23436000000000001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94.137500000000003</v>
      </c>
      <c r="BN214" s="64">
        <f t="shared" si="28"/>
        <v>95.687999999999988</v>
      </c>
      <c r="BO214" s="64">
        <f t="shared" si="29"/>
        <v>0.19459706959706963</v>
      </c>
      <c r="BP214" s="64">
        <f t="shared" si="30"/>
        <v>0.19780219780219782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300.80459770114948</v>
      </c>
      <c r="Y215" s="559">
        <f>IFERROR(Y206/H206,"0")+IFERROR(Y207/H207,"0")+IFERROR(Y208/H208,"0")+IFERROR(Y209/H209,"0")+IFERROR(Y210/H210,"0")+IFERROR(Y211/H211,"0")+IFERROR(Y212/H212,"0")+IFERROR(Y213/H213,"0")+IFERROR(Y214/H214,"0")</f>
        <v>303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2.3591000000000002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916</v>
      </c>
      <c r="Y216" s="559">
        <f>IFERROR(SUM(Y206:Y214),"0")</f>
        <v>922.5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4</v>
      </c>
      <c r="Y218" s="558">
        <f>IFERROR(IF(X218="",0,CEILING((X218/$H218),1)*$H218),"")</f>
        <v>4.8</v>
      </c>
      <c r="Z218" s="36">
        <f>IFERROR(IF(Y218=0,"",ROUNDUP(Y218/H218,0)*0.00651),"")</f>
        <v>1.302E-2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4.4200000000000008</v>
      </c>
      <c r="BN218" s="64">
        <f>IFERROR(Y218*I218/H218,"0")</f>
        <v>5.3040000000000003</v>
      </c>
      <c r="BO218" s="64">
        <f>IFERROR(1/J218*(X218/H218),"0")</f>
        <v>9.1575091575091579E-3</v>
      </c>
      <c r="BP218" s="64">
        <f>IFERROR(1/J218*(Y218/H218),"0")</f>
        <v>1.098901098901099E-2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2</v>
      </c>
      <c r="Y219" s="558">
        <f>IFERROR(IF(X219="",0,CEILING((X219/$H219),1)*$H219),"")</f>
        <v>2.4</v>
      </c>
      <c r="Z219" s="36">
        <f>IFERROR(IF(Y219=0,"",ROUNDUP(Y219/H219,0)*0.00651),"")</f>
        <v>6.5100000000000002E-3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2.2100000000000004</v>
      </c>
      <c r="BN219" s="64">
        <f>IFERROR(Y219*I219/H219,"0")</f>
        <v>2.6520000000000001</v>
      </c>
      <c r="BO219" s="64">
        <f>IFERROR(1/J219*(X219/H219),"0")</f>
        <v>4.578754578754579E-3</v>
      </c>
      <c r="BP219" s="64">
        <f>IFERROR(1/J219*(Y219/H219),"0")</f>
        <v>5.4945054945054949E-3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2.5</v>
      </c>
      <c r="Y220" s="559">
        <f>IFERROR(Y218/H218,"0")+IFERROR(Y219/H219,"0")</f>
        <v>3</v>
      </c>
      <c r="Z220" s="559">
        <f>IFERROR(IF(Z218="",0,Z218),"0")+IFERROR(IF(Z219="",0,Z219),"0")</f>
        <v>1.9529999999999999E-2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6</v>
      </c>
      <c r="Y221" s="559">
        <f>IFERROR(SUM(Y218:Y219),"0")</f>
        <v>7.1999999999999993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</v>
      </c>
      <c r="Y238" s="558">
        <f>IFERROR(IF(X238="",0,CEILING((X238/$H238),1)*$H238),"")</f>
        <v>1.8</v>
      </c>
      <c r="Z238" s="36">
        <f>IFERROR(IF(Y238=0,"",ROUNDUP(Y238/H238,0)*0.0059),"")</f>
        <v>5.8999999999999999E-3</v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1.0972222222222223</v>
      </c>
      <c r="BN238" s="64">
        <f>IFERROR(Y238*I238/H238,"0")</f>
        <v>1.9750000000000001</v>
      </c>
      <c r="BO238" s="64">
        <f>IFERROR(1/J238*(X238/H238),"0")</f>
        <v>2.5720164609053498E-3</v>
      </c>
      <c r="BP238" s="64">
        <f>IFERROR(1/J238*(Y238/H238),"0")</f>
        <v>4.6296296296296294E-3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0.55555555555555558</v>
      </c>
      <c r="Y239" s="559">
        <f>IFERROR(Y238/H238,"0")</f>
        <v>1</v>
      </c>
      <c r="Z239" s="559">
        <f>IFERROR(IF(Z238="",0,Z238),"0")</f>
        <v>5.8999999999999999E-3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1</v>
      </c>
      <c r="Y240" s="559">
        <f>IFERROR(SUM(Y238:Y238),"0")</f>
        <v>1.8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397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413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420</v>
      </c>
      <c r="B262" s="54" t="s">
        <v>421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427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428</v>
      </c>
      <c r="B268" s="54" t="s">
        <v>429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53</v>
      </c>
      <c r="Y269" s="558">
        <f>IFERROR(IF(X269="",0,CEILING((X269/$H269),1)*$H269),"")</f>
        <v>55.199999999999996</v>
      </c>
      <c r="Z269" s="36">
        <f>IFERROR(IF(Y269=0,"",ROUNDUP(Y269/H269,0)*0.00651),"")</f>
        <v>0.14973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58.565000000000005</v>
      </c>
      <c r="BN269" s="64">
        <f>IFERROR(Y269*I269/H269,"0")</f>
        <v>60.996000000000002</v>
      </c>
      <c r="BO269" s="64">
        <f>IFERROR(1/J269*(X269/H269),"0")</f>
        <v>0.12133699633699636</v>
      </c>
      <c r="BP269" s="64">
        <f>IFERROR(1/J269*(Y269/H269),"0")</f>
        <v>0.1263736263736264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77</v>
      </c>
      <c r="Y270" s="558">
        <f>IFERROR(IF(X270="",0,CEILING((X270/$H270),1)*$H270),"")</f>
        <v>79.2</v>
      </c>
      <c r="Z270" s="36">
        <f>IFERROR(IF(Y270=0,"",ROUNDUP(Y270/H270,0)*0.00651),"")</f>
        <v>0.21482999999999999</v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82.775000000000006</v>
      </c>
      <c r="BN270" s="64">
        <f>IFERROR(Y270*I270/H270,"0")</f>
        <v>85.140000000000015</v>
      </c>
      <c r="BO270" s="64">
        <f>IFERROR(1/J270*(X270/H270),"0")</f>
        <v>0.17628205128205132</v>
      </c>
      <c r="BP270" s="64">
        <f>IFERROR(1/J270*(Y270/H270),"0")</f>
        <v>0.18131868131868134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54.166666666666671</v>
      </c>
      <c r="Y271" s="559">
        <f>IFERROR(Y268/H268,"0")+IFERROR(Y269/H269,"0")+IFERROR(Y270/H270,"0")</f>
        <v>56</v>
      </c>
      <c r="Z271" s="559">
        <f>IFERROR(IF(Z268="",0,Z268),"0")+IFERROR(IF(Z269="",0,Z269),"0")+IFERROR(IF(Z270="",0,Z270),"0")</f>
        <v>0.36456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130</v>
      </c>
      <c r="Y272" s="559">
        <f>IFERROR(SUM(Y268:Y270),"0")</f>
        <v>134.4</v>
      </c>
      <c r="Z272" s="37"/>
      <c r="AA272" s="560"/>
      <c r="AB272" s="560"/>
      <c r="AC272" s="560"/>
    </row>
    <row r="273" spans="1:68" ht="16.5" hidden="1" customHeight="1" x14ac:dyDescent="0.25">
      <c r="A273" s="576" t="s">
        <v>437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438</v>
      </c>
      <c r="B275" s="54" t="s">
        <v>439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441</v>
      </c>
      <c r="B279" s="54" t="s">
        <v>442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444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445</v>
      </c>
      <c r="B284" s="54" t="s">
        <v>446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449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450</v>
      </c>
      <c r="B289" s="54" t="s">
        <v>451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4</v>
      </c>
      <c r="Y290" s="558">
        <f t="shared" si="37"/>
        <v>10.8</v>
      </c>
      <c r="Z290" s="36">
        <f>IFERROR(IF(Y290=0,"",ROUNDUP(Y290/H290,0)*0.01898),"")</f>
        <v>1.898E-2</v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4.1611111111111105</v>
      </c>
      <c r="BN290" s="64">
        <f t="shared" si="39"/>
        <v>11.234999999999999</v>
      </c>
      <c r="BO290" s="64">
        <f t="shared" si="40"/>
        <v>5.7870370370370367E-3</v>
      </c>
      <c r="BP290" s="64">
        <f t="shared" si="41"/>
        <v>1.5625E-2</v>
      </c>
    </row>
    <row r="291" spans="1:68" ht="27" hidden="1" customHeight="1" x14ac:dyDescent="0.25">
      <c r="A291" s="54" t="s">
        <v>453</v>
      </c>
      <c r="B291" s="54" t="s">
        <v>456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459</v>
      </c>
      <c r="B292" s="54" t="s">
        <v>460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0.37037037037037035</v>
      </c>
      <c r="Y295" s="559">
        <f>IFERROR(Y289/H289,"0")+IFERROR(Y290/H290,"0")+IFERROR(Y291/H291,"0")+IFERROR(Y292/H292,"0")+IFERROR(Y293/H293,"0")+IFERROR(Y294/H294,"0")</f>
        <v>1</v>
      </c>
      <c r="Z295" s="559">
        <f>IFERROR(IF(Z289="",0,Z289),"0")+IFERROR(IF(Z290="",0,Z290),"0")+IFERROR(IF(Z291="",0,Z291),"0")+IFERROR(IF(Z292="",0,Z292),"0")+IFERROR(IF(Z293="",0,Z293),"0")+IFERROR(IF(Z294="",0,Z294),"0")</f>
        <v>1.898E-2</v>
      </c>
      <c r="AA295" s="560"/>
      <c r="AB295" s="560"/>
      <c r="AC295" s="560"/>
    </row>
    <row r="296" spans="1:68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4</v>
      </c>
      <c r="Y296" s="559">
        <f>IFERROR(SUM(Y289:Y294),"0")</f>
        <v>10.8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467</v>
      </c>
      <c r="B298" s="54" t="s">
        <v>468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483</v>
      </c>
      <c r="B304" s="54" t="s">
        <v>484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486</v>
      </c>
      <c r="B308" s="54" t="s">
        <v>487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501</v>
      </c>
      <c r="B316" s="54" t="s">
        <v>502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275</v>
      </c>
      <c r="Y317" s="558">
        <f>IFERROR(IF(X317="",0,CEILING((X317/$H317),1)*$H317),"")</f>
        <v>280.8</v>
      </c>
      <c r="Z317" s="36">
        <f>IFERROR(IF(Y317=0,"",ROUNDUP(Y317/H317,0)*0.01898),"")</f>
        <v>0.68328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293.29807692307696</v>
      </c>
      <c r="BN317" s="64">
        <f>IFERROR(Y317*I317/H317,"0")</f>
        <v>299.48400000000004</v>
      </c>
      <c r="BO317" s="64">
        <f>IFERROR(1/J317*(X317/H317),"0")</f>
        <v>0.55088141025641024</v>
      </c>
      <c r="BP317" s="64">
        <f>IFERROR(1/J317*(Y317/H317),"0")</f>
        <v>0.5625</v>
      </c>
    </row>
    <row r="318" spans="1:68" ht="16.5" hidden="1" customHeight="1" x14ac:dyDescent="0.25">
      <c r="A318" s="54" t="s">
        <v>507</v>
      </c>
      <c r="B318" s="54" t="s">
        <v>508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35.256410256410255</v>
      </c>
      <c r="Y319" s="559">
        <f>IFERROR(Y316/H316,"0")+IFERROR(Y317/H317,"0")+IFERROR(Y318/H318,"0")</f>
        <v>36</v>
      </c>
      <c r="Z319" s="559">
        <f>IFERROR(IF(Z316="",0,Z316),"0")+IFERROR(IF(Z317="",0,Z317),"0")+IFERROR(IF(Z318="",0,Z318),"0")</f>
        <v>0.68328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275</v>
      </c>
      <c r="Y320" s="559">
        <f>IFERROR(SUM(Y316:Y318),"0")</f>
        <v>280.8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510</v>
      </c>
      <c r="B322" s="54" t="s">
        <v>511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18</v>
      </c>
      <c r="Y325" s="558">
        <f>IFERROR(IF(X325="",0,CEILING((X325/$H325),1)*$H325),"")</f>
        <v>20.399999999999999</v>
      </c>
      <c r="Z325" s="36">
        <f>IFERROR(IF(Y325=0,"",ROUNDUP(Y325/H325,0)*0.00651),"")</f>
        <v>5.2080000000000001E-2</v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20.329411764705881</v>
      </c>
      <c r="BN325" s="64">
        <f>IFERROR(Y325*I325/H325,"0")</f>
        <v>23.04</v>
      </c>
      <c r="BO325" s="64">
        <f>IFERROR(1/J325*(X325/H325),"0")</f>
        <v>3.8784744667097616E-2</v>
      </c>
      <c r="BP325" s="64">
        <f>IFERROR(1/J325*(Y325/H325),"0")</f>
        <v>4.3956043956043959E-2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7.0588235294117654</v>
      </c>
      <c r="Y326" s="559">
        <f>IFERROR(Y322/H322,"0")+IFERROR(Y323/H323,"0")+IFERROR(Y324/H324,"0")+IFERROR(Y325/H325,"0")</f>
        <v>8</v>
      </c>
      <c r="Z326" s="559">
        <f>IFERROR(IF(Z322="",0,Z322),"0")+IFERROR(IF(Z323="",0,Z323),"0")+IFERROR(IF(Z324="",0,Z324),"0")+IFERROR(IF(Z325="",0,Z325),"0")</f>
        <v>5.2080000000000001E-2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18</v>
      </c>
      <c r="Y327" s="559">
        <f>IFERROR(SUM(Y322:Y325),"0")</f>
        <v>20.399999999999999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522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531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535</v>
      </c>
      <c r="B337" s="54" t="s">
        <v>536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541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542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364</v>
      </c>
      <c r="Y344" s="558">
        <f t="shared" ref="Y344:Y350" si="47">IFERROR(IF(X344="",0,CEILING((X344/$H344),1)*$H344),"")</f>
        <v>375</v>
      </c>
      <c r="Z344" s="36">
        <f>IFERROR(IF(Y344=0,"",ROUNDUP(Y344/H344,0)*0.02175),"")</f>
        <v>0.54374999999999996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375.64800000000002</v>
      </c>
      <c r="BN344" s="64">
        <f t="shared" ref="BN344:BN350" si="49">IFERROR(Y344*I344/H344,"0")</f>
        <v>387</v>
      </c>
      <c r="BO344" s="64">
        <f t="shared" ref="BO344:BO350" si="50">IFERROR(1/J344*(X344/H344),"0")</f>
        <v>0.50555555555555554</v>
      </c>
      <c r="BP344" s="64">
        <f t="shared" ref="BP344:BP350" si="51">IFERROR(1/J344*(Y344/H344),"0")</f>
        <v>0.52083333333333326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374</v>
      </c>
      <c r="Y347" s="558">
        <f t="shared" si="47"/>
        <v>375</v>
      </c>
      <c r="Z347" s="36">
        <f>IFERROR(IF(Y347=0,"",ROUNDUP(Y347/H347,0)*0.02175),"")</f>
        <v>0.54374999999999996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385.96800000000002</v>
      </c>
      <c r="BN347" s="64">
        <f t="shared" si="49"/>
        <v>387</v>
      </c>
      <c r="BO347" s="64">
        <f t="shared" si="50"/>
        <v>0.51944444444444438</v>
      </c>
      <c r="BP347" s="64">
        <f t="shared" si="51"/>
        <v>0.52083333333333326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560</v>
      </c>
      <c r="B350" s="54" t="s">
        <v>561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49.2</v>
      </c>
      <c r="Y351" s="559">
        <f>IFERROR(Y344/H344,"0")+IFERROR(Y345/H345,"0")+IFERROR(Y346/H346,"0")+IFERROR(Y347/H347,"0")+IFERROR(Y348/H348,"0")+IFERROR(Y349/H349,"0")+IFERROR(Y350/H350,"0")</f>
        <v>50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1.0874999999999999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738</v>
      </c>
      <c r="Y352" s="559">
        <f>IFERROR(SUM(Y344:Y350),"0")</f>
        <v>750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1796</v>
      </c>
      <c r="Y354" s="558">
        <f>IFERROR(IF(X354="",0,CEILING((X354/$H354),1)*$H354),"")</f>
        <v>1800</v>
      </c>
      <c r="Z354" s="36">
        <f>IFERROR(IF(Y354=0,"",ROUNDUP(Y354/H354,0)*0.02175),"")</f>
        <v>2.61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1853.4720000000002</v>
      </c>
      <c r="BN354" s="64">
        <f>IFERROR(Y354*I354/H354,"0")</f>
        <v>1857.6</v>
      </c>
      <c r="BO354" s="64">
        <f>IFERROR(1/J354*(X354/H354),"0")</f>
        <v>2.4944444444444445</v>
      </c>
      <c r="BP354" s="64">
        <f>IFERROR(1/J354*(Y354/H354),"0")</f>
        <v>2.5</v>
      </c>
    </row>
    <row r="355" spans="1:68" ht="16.5" hidden="1" customHeight="1" x14ac:dyDescent="0.25">
      <c r="A355" s="54" t="s">
        <v>565</v>
      </c>
      <c r="B355" s="54" t="s">
        <v>566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119.73333333333333</v>
      </c>
      <c r="Y356" s="559">
        <f>IFERROR(Y354/H354,"0")+IFERROR(Y355/H355,"0")</f>
        <v>120</v>
      </c>
      <c r="Z356" s="559">
        <f>IFERROR(IF(Z354="",0,Z354),"0")+IFERROR(IF(Z355="",0,Z355),"0")</f>
        <v>2.61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1796</v>
      </c>
      <c r="Y357" s="559">
        <f>IFERROR(SUM(Y354:Y355),"0")</f>
        <v>1800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567</v>
      </c>
      <c r="B359" s="54" t="s">
        <v>568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573</v>
      </c>
      <c r="B364" s="54" t="s">
        <v>574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576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20</v>
      </c>
      <c r="Y369" s="558">
        <f>IFERROR(IF(X369="",0,CEILING((X369/$H369),1)*$H369),"")</f>
        <v>21.6</v>
      </c>
      <c r="Z369" s="36">
        <f>IFERROR(IF(Y369=0,"",ROUNDUP(Y369/H369,0)*0.01898),"")</f>
        <v>3.7960000000000001E-2</v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20.805555555555554</v>
      </c>
      <c r="BN369" s="64">
        <f>IFERROR(Y369*I369/H369,"0")</f>
        <v>22.47</v>
      </c>
      <c r="BO369" s="64">
        <f>IFERROR(1/J369*(X369/H369),"0")</f>
        <v>2.8935185185185182E-2</v>
      </c>
      <c r="BP369" s="64">
        <f>IFERROR(1/J369*(Y369/H369),"0")</f>
        <v>3.125E-2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29</v>
      </c>
      <c r="Y370" s="558">
        <f>IFERROR(IF(X370="",0,CEILING((X370/$H370),1)*$H370),"")</f>
        <v>36</v>
      </c>
      <c r="Z370" s="36">
        <f>IFERROR(IF(Y370=0,"",ROUNDUP(Y370/H370,0)*0.01898),"")</f>
        <v>5.6940000000000004E-2</v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30.05125</v>
      </c>
      <c r="BN370" s="64">
        <f>IFERROR(Y370*I370/H370,"0")</f>
        <v>37.305</v>
      </c>
      <c r="BO370" s="64">
        <f>IFERROR(1/J370*(X370/H370),"0")</f>
        <v>3.7760416666666664E-2</v>
      </c>
      <c r="BP370" s="64">
        <f>IFERROR(1/J370*(Y370/H370),"0")</f>
        <v>4.6875E-2</v>
      </c>
    </row>
    <row r="371" spans="1:68" ht="37.5" hidden="1" customHeight="1" x14ac:dyDescent="0.25">
      <c r="A371" s="54" t="s">
        <v>583</v>
      </c>
      <c r="B371" s="54" t="s">
        <v>584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4.2685185185185182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9.4900000000000012E-2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49</v>
      </c>
      <c r="Y373" s="559">
        <f>IFERROR(SUM(Y369:Y371),"0")</f>
        <v>57.6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585</v>
      </c>
      <c r="B375" s="54" t="s">
        <v>586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1184</v>
      </c>
      <c r="Y379" s="558">
        <f>IFERROR(IF(X379="",0,CEILING((X379/$H379),1)*$H379),"")</f>
        <v>1188</v>
      </c>
      <c r="Z379" s="36">
        <f>IFERROR(IF(Y379=0,"",ROUNDUP(Y379/H379,0)*0.01898),"")</f>
        <v>2.50536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1252.2773333333334</v>
      </c>
      <c r="BN379" s="64">
        <f>IFERROR(Y379*I379/H379,"0")</f>
        <v>1256.508</v>
      </c>
      <c r="BO379" s="64">
        <f>IFERROR(1/J379*(X379/H379),"0")</f>
        <v>2.0555555555555554</v>
      </c>
      <c r="BP379" s="64">
        <f>IFERROR(1/J379*(Y379/H379),"0")</f>
        <v>2.0625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131.55555555555554</v>
      </c>
      <c r="Y381" s="559">
        <f>IFERROR(Y379/H379,"0")+IFERROR(Y380/H380,"0")</f>
        <v>132</v>
      </c>
      <c r="Z381" s="559">
        <f>IFERROR(IF(Z379="",0,Z379),"0")+IFERROR(IF(Z380="",0,Z380),"0")</f>
        <v>2.50536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1184</v>
      </c>
      <c r="Y382" s="559">
        <f>IFERROR(SUM(Y379:Y380),"0")</f>
        <v>1188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593</v>
      </c>
      <c r="B384" s="54" t="s">
        <v>594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596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597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4</v>
      </c>
      <c r="Y390" s="558">
        <f t="shared" ref="Y390:Y399" si="52">IFERROR(IF(X390="",0,CEILING((X390/$H390),1)*$H390),"")</f>
        <v>5.4</v>
      </c>
      <c r="Z390" s="36">
        <f>IFERROR(IF(Y390=0,"",ROUNDUP(Y390/H390,0)*0.00902),"")</f>
        <v>9.0200000000000002E-3</v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4.1555555555555559</v>
      </c>
      <c r="BN390" s="64">
        <f t="shared" ref="BN390:BN399" si="54">IFERROR(Y390*I390/H390,"0")</f>
        <v>5.61</v>
      </c>
      <c r="BO390" s="64">
        <f t="shared" ref="BO390:BO399" si="55">IFERROR(1/J390*(X390/H390),"0")</f>
        <v>5.6116722783389446E-3</v>
      </c>
      <c r="BP390" s="64">
        <f t="shared" ref="BP390:BP399" si="56">IFERROR(1/J390*(Y390/H390),"0")</f>
        <v>7.575757575757576E-3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601</v>
      </c>
      <c r="B392" s="54" t="s">
        <v>604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608</v>
      </c>
      <c r="B394" s="54" t="s">
        <v>609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615</v>
      </c>
      <c r="B397" s="54" t="s">
        <v>616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621</v>
      </c>
      <c r="B399" s="54" t="s">
        <v>622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0.7407407407407407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9.0200000000000002E-3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4</v>
      </c>
      <c r="Y401" s="559">
        <f>IFERROR(SUM(Y390:Y399),"0")</f>
        <v>5.4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623</v>
      </c>
      <c r="B403" s="54" t="s">
        <v>624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629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630</v>
      </c>
      <c r="B409" s="54" t="s">
        <v>631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633</v>
      </c>
      <c r="B413" s="54" t="s">
        <v>634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642</v>
      </c>
      <c r="B416" s="54" t="s">
        <v>643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644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645</v>
      </c>
      <c r="B421" s="54" t="s">
        <v>646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648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649</v>
      </c>
      <c r="B426" s="54" t="s">
        <v>650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652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652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19</v>
      </c>
      <c r="Y432" s="558">
        <f t="shared" ref="Y432:Y445" si="58">IFERROR(IF(X432="",0,CEILING((X432/$H432),1)*$H432),"")</f>
        <v>21.12</v>
      </c>
      <c r="Z432" s="36">
        <f t="shared" ref="Z432:Z438" si="59">IFERROR(IF(Y432=0,"",ROUNDUP(Y432/H432,0)*0.01196),"")</f>
        <v>4.7840000000000001E-2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20.295454545454543</v>
      </c>
      <c r="BN432" s="64">
        <f t="shared" ref="BN432:BN445" si="61">IFERROR(Y432*I432/H432,"0")</f>
        <v>22.56</v>
      </c>
      <c r="BO432" s="64">
        <f t="shared" ref="BO432:BO445" si="62">IFERROR(1/J432*(X432/H432),"0")</f>
        <v>3.4600815850815848E-2</v>
      </c>
      <c r="BP432" s="64">
        <f t="shared" ref="BP432:BP445" si="63">IFERROR(1/J432*(Y432/H432),"0")</f>
        <v>3.8461538461538464E-2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662</v>
      </c>
      <c r="B435" s="54" t="s">
        <v>663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633</v>
      </c>
      <c r="Y437" s="558">
        <f t="shared" si="58"/>
        <v>633.6</v>
      </c>
      <c r="Z437" s="36">
        <f t="shared" si="59"/>
        <v>1.4352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676.15909090909088</v>
      </c>
      <c r="BN437" s="64">
        <f t="shared" si="61"/>
        <v>676.8</v>
      </c>
      <c r="BO437" s="64">
        <f t="shared" si="62"/>
        <v>1.1527534965034965</v>
      </c>
      <c r="BP437" s="64">
        <f t="shared" si="63"/>
        <v>1.153846153846154</v>
      </c>
    </row>
    <row r="438" spans="1:68" ht="16.5" hidden="1" customHeight="1" x14ac:dyDescent="0.25">
      <c r="A438" s="54" t="s">
        <v>672</v>
      </c>
      <c r="B438" s="54" t="s">
        <v>673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686</v>
      </c>
      <c r="B444" s="54" t="s">
        <v>687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686</v>
      </c>
      <c r="B445" s="54" t="s">
        <v>688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123.48484848484847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124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1.4830400000000001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652</v>
      </c>
      <c r="Y447" s="559">
        <f>IFERROR(SUM(Y432:Y445),"0")</f>
        <v>654.72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434</v>
      </c>
      <c r="Y449" s="558">
        <f>IFERROR(IF(X449="",0,CEILING((X449/$H449),1)*$H449),"")</f>
        <v>438.24</v>
      </c>
      <c r="Z449" s="36">
        <f>IFERROR(IF(Y449=0,"",ROUNDUP(Y449/H449,0)*0.01196),"")</f>
        <v>0.99268000000000001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463.59090909090901</v>
      </c>
      <c r="BN449" s="64">
        <f>IFERROR(Y449*I449/H449,"0")</f>
        <v>468.12</v>
      </c>
      <c r="BO449" s="64">
        <f>IFERROR(1/J449*(X449/H449),"0")</f>
        <v>0.79035547785547777</v>
      </c>
      <c r="BP449" s="64">
        <f>IFERROR(1/J449*(Y449/H449),"0")</f>
        <v>0.79807692307692313</v>
      </c>
    </row>
    <row r="450" spans="1:68" ht="16.5" hidden="1" customHeight="1" x14ac:dyDescent="0.25">
      <c r="A450" s="54" t="s">
        <v>692</v>
      </c>
      <c r="B450" s="54" t="s">
        <v>693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694</v>
      </c>
      <c r="B451" s="54" t="s">
        <v>695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82.196969696969688</v>
      </c>
      <c r="Y452" s="559">
        <f>IFERROR(Y449/H449,"0")+IFERROR(Y450/H450,"0")+IFERROR(Y451/H451,"0")</f>
        <v>83</v>
      </c>
      <c r="Z452" s="559">
        <f>IFERROR(IF(Z449="",0,Z449),"0")+IFERROR(IF(Z450="",0,Z450),"0")+IFERROR(IF(Z451="",0,Z451),"0")</f>
        <v>0.99268000000000001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434</v>
      </c>
      <c r="Y453" s="559">
        <f>IFERROR(SUM(Y449:Y451),"0")</f>
        <v>438.24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24</v>
      </c>
      <c r="Y455" s="558">
        <f t="shared" ref="Y455:Y461" si="64">IFERROR(IF(X455="",0,CEILING((X455/$H455),1)*$H455),"")</f>
        <v>26.400000000000002</v>
      </c>
      <c r="Z455" s="36">
        <f>IFERROR(IF(Y455=0,"",ROUNDUP(Y455/H455,0)*0.01196),"")</f>
        <v>5.9799999999999999E-2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25.636363636363633</v>
      </c>
      <c r="BN455" s="64">
        <f t="shared" ref="BN455:BN461" si="66">IFERROR(Y455*I455/H455,"0")</f>
        <v>28.200000000000003</v>
      </c>
      <c r="BO455" s="64">
        <f t="shared" ref="BO455:BO461" si="67">IFERROR(1/J455*(X455/H455),"0")</f>
        <v>4.3706293706293704E-2</v>
      </c>
      <c r="BP455" s="64">
        <f t="shared" ref="BP455:BP461" si="68">IFERROR(1/J455*(Y455/H455),"0")</f>
        <v>4.807692307692308E-2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315</v>
      </c>
      <c r="Y456" s="558">
        <f t="shared" si="64"/>
        <v>316.8</v>
      </c>
      <c r="Z456" s="36">
        <f>IFERROR(IF(Y456=0,"",ROUNDUP(Y456/H456,0)*0.01196),"")</f>
        <v>0.71760000000000002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336.47727272727269</v>
      </c>
      <c r="BN456" s="64">
        <f t="shared" si="66"/>
        <v>338.4</v>
      </c>
      <c r="BO456" s="64">
        <f t="shared" si="67"/>
        <v>0.5736451048951049</v>
      </c>
      <c r="BP456" s="64">
        <f t="shared" si="68"/>
        <v>0.57692307692307698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264</v>
      </c>
      <c r="Y457" s="558">
        <f t="shared" si="64"/>
        <v>264</v>
      </c>
      <c r="Z457" s="36">
        <f>IFERROR(IF(Y457=0,"",ROUNDUP(Y457/H457,0)*0.01196),"")</f>
        <v>0.59799999999999998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281.99999999999994</v>
      </c>
      <c r="BN457" s="64">
        <f t="shared" si="66"/>
        <v>281.99999999999994</v>
      </c>
      <c r="BO457" s="64">
        <f t="shared" si="67"/>
        <v>0.48076923076923078</v>
      </c>
      <c r="BP457" s="64">
        <f t="shared" si="68"/>
        <v>0.48076923076923078</v>
      </c>
    </row>
    <row r="458" spans="1:68" ht="27" hidden="1" customHeight="1" x14ac:dyDescent="0.25">
      <c r="A458" s="54" t="s">
        <v>705</v>
      </c>
      <c r="B458" s="54" t="s">
        <v>706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705</v>
      </c>
      <c r="B459" s="54" t="s">
        <v>707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710</v>
      </c>
      <c r="B461" s="54" t="s">
        <v>711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114.20454545454545</v>
      </c>
      <c r="Y462" s="559">
        <f>IFERROR(Y455/H455,"0")+IFERROR(Y456/H456,"0")+IFERROR(Y457/H457,"0")+IFERROR(Y458/H458,"0")+IFERROR(Y459/H459,"0")+IFERROR(Y460/H460,"0")+IFERROR(Y461/H461,"0")</f>
        <v>115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1.3754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603</v>
      </c>
      <c r="Y463" s="559">
        <f>IFERROR(SUM(Y455:Y461),"0")</f>
        <v>607.20000000000005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712</v>
      </c>
      <c r="B465" s="54" t="s">
        <v>713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715</v>
      </c>
      <c r="B466" s="54" t="s">
        <v>716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718</v>
      </c>
      <c r="B467" s="54" t="s">
        <v>719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721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721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722</v>
      </c>
      <c r="B473" s="54" t="s">
        <v>723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8494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8616.1600000000017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8959.4642564631104</v>
      </c>
      <c r="Y506" s="559">
        <f>IFERROR(SUM(BN22:BN502),"0")</f>
        <v>9088.2160000000022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15</v>
      </c>
      <c r="Y507" s="38">
        <f>ROUNDUP(SUM(BP22:BP502),0)</f>
        <v>15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9334.4642564631104</v>
      </c>
      <c r="Y508" s="559">
        <f>GrossWeightTotalR+PalletQtyTotalR*25</f>
        <v>9463.2160000000022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1375.3296383467782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1396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16.9909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541</v>
      </c>
      <c r="U512" s="604"/>
      <c r="V512" s="579" t="s">
        <v>596</v>
      </c>
      <c r="W512" s="713"/>
      <c r="X512" s="713"/>
      <c r="Y512" s="604"/>
      <c r="Z512" s="554" t="s">
        <v>652</v>
      </c>
      <c r="AA512" s="579" t="s">
        <v>721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397</v>
      </c>
      <c r="M513" s="579" t="s">
        <v>413</v>
      </c>
      <c r="N513" s="555"/>
      <c r="O513" s="579" t="s">
        <v>427</v>
      </c>
      <c r="P513" s="579" t="s">
        <v>437</v>
      </c>
      <c r="Q513" s="579" t="s">
        <v>444</v>
      </c>
      <c r="R513" s="579" t="s">
        <v>449</v>
      </c>
      <c r="S513" s="579" t="s">
        <v>531</v>
      </c>
      <c r="T513" s="579" t="s">
        <v>542</v>
      </c>
      <c r="U513" s="579" t="s">
        <v>576</v>
      </c>
      <c r="V513" s="579" t="s">
        <v>597</v>
      </c>
      <c r="W513" s="579" t="s">
        <v>629</v>
      </c>
      <c r="X513" s="579" t="s">
        <v>644</v>
      </c>
      <c r="Y513" s="579" t="s">
        <v>648</v>
      </c>
      <c r="Z513" s="579" t="s">
        <v>652</v>
      </c>
      <c r="AA513" s="579" t="s">
        <v>721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82</v>
      </c>
      <c r="E515" s="46">
        <f>IFERROR(Y89*1,"0")+IFERROR(Y90*1,"0")+IFERROR(Y91*1,"0")+IFERROR(Y95*1,"0")+IFERROR(Y96*1,"0")+IFERROR(Y97*1,"0")+IFERROR(Y98*1,"0")+IFERROR(Y99*1,"0")</f>
        <v>604.80000000000007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108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150.30000000000001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1721.7000000000003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1.8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134.4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312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2550</v>
      </c>
      <c r="U515" s="46">
        <f>IFERROR(Y369*1,"0")+IFERROR(Y370*1,"0")+IFERROR(Y371*1,"0")+IFERROR(Y375*1,"0")+IFERROR(Y379*1,"0")+IFERROR(Y380*1,"0")+IFERROR(Y384*1,"0")</f>
        <v>1245.5999999999999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5.4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1700.16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0,56"/>
        <filter val="0,74"/>
        <filter val="1 184,00"/>
        <filter val="1 375,33"/>
        <filter val="1 796,00"/>
        <filter val="1,00"/>
        <filter val="1,11"/>
        <filter val="1,19"/>
        <filter val="10,00"/>
        <filter val="105,00"/>
        <filter val="114,20"/>
        <filter val="119,00"/>
        <filter val="119,73"/>
        <filter val="121,00"/>
        <filter val="123,48"/>
        <filter val="13,00"/>
        <filter val="130,00"/>
        <filter val="131,56"/>
        <filter val="143,00"/>
        <filter val="149,00"/>
        <filter val="15"/>
        <filter val="162,96"/>
        <filter val="18,00"/>
        <filter val="19,00"/>
        <filter val="2,00"/>
        <filter val="2,50"/>
        <filter val="20,00"/>
        <filter val="218,00"/>
        <filter val="225,00"/>
        <filter val="24,00"/>
        <filter val="242,00"/>
        <filter val="264,00"/>
        <filter val="268,00"/>
        <filter val="27,00"/>
        <filter val="275,00"/>
        <filter val="29,00"/>
        <filter val="3,46"/>
        <filter val="3,54"/>
        <filter val="30,00"/>
        <filter val="300,80"/>
        <filter val="315,00"/>
        <filter val="32,31"/>
        <filter val="349,00"/>
        <filter val="35,26"/>
        <filter val="364,00"/>
        <filter val="374,00"/>
        <filter val="386,00"/>
        <filter val="4,00"/>
        <filter val="4,27"/>
        <filter val="434,00"/>
        <filter val="49,00"/>
        <filter val="49,20"/>
        <filter val="5,00"/>
        <filter val="53,00"/>
        <filter val="54,17"/>
        <filter val="6,00"/>
        <filter val="603,00"/>
        <filter val="633,00"/>
        <filter val="65,19"/>
        <filter val="652,00"/>
        <filter val="69,00"/>
        <filter val="7,00"/>
        <filter val="7,06"/>
        <filter val="70,40"/>
        <filter val="71,00"/>
        <filter val="738,00"/>
        <filter val="77,00"/>
        <filter val="780,00"/>
        <filter val="8 494,00"/>
        <filter val="8 959,46"/>
        <filter val="82,20"/>
        <filter val="85,00"/>
        <filter val="9 334,46"/>
        <filter val="9,07"/>
        <filter val="916,00"/>
        <filter val="98,00"/>
        <filter val="9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