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C0724D-F07F-42C7-A6C8-DD4291D3EE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Z437" i="1" s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Y339" i="1" s="1"/>
  <c r="P337" i="1"/>
  <c r="BP336" i="1"/>
  <c r="BO336" i="1"/>
  <c r="BN336" i="1"/>
  <c r="BM336" i="1"/>
  <c r="Z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Y326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Y314" i="1" s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L515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K515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BN185" i="1" s="1"/>
  <c r="P185" i="1"/>
  <c r="X182" i="1"/>
  <c r="X181" i="1"/>
  <c r="BO180" i="1"/>
  <c r="BM180" i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Y177" i="1" s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Y159" i="1" l="1"/>
  <c r="BP158" i="1"/>
  <c r="BN158" i="1"/>
  <c r="BP170" i="1"/>
  <c r="BN170" i="1"/>
  <c r="Z170" i="1"/>
  <c r="BP202" i="1"/>
  <c r="BN202" i="1"/>
  <c r="Z202" i="1"/>
  <c r="BP227" i="1"/>
  <c r="BN227" i="1"/>
  <c r="Z227" i="1"/>
  <c r="BP262" i="1"/>
  <c r="BN262" i="1"/>
  <c r="Z262" i="1"/>
  <c r="BP291" i="1"/>
  <c r="BN291" i="1"/>
  <c r="Z291" i="1"/>
  <c r="BP329" i="1"/>
  <c r="BN329" i="1"/>
  <c r="Z329" i="1"/>
  <c r="BP354" i="1"/>
  <c r="BN354" i="1"/>
  <c r="Z354" i="1"/>
  <c r="BP399" i="1"/>
  <c r="BN399" i="1"/>
  <c r="Z399" i="1"/>
  <c r="BP457" i="1"/>
  <c r="BN457" i="1"/>
  <c r="Z457" i="1"/>
  <c r="Y484" i="1"/>
  <c r="Y483" i="1"/>
  <c r="BP480" i="1"/>
  <c r="BN480" i="1"/>
  <c r="Z480" i="1"/>
  <c r="BP482" i="1"/>
  <c r="BN482" i="1"/>
  <c r="Z482" i="1"/>
  <c r="Z22" i="1"/>
  <c r="Z23" i="1" s="1"/>
  <c r="BN22" i="1"/>
  <c r="BP22" i="1"/>
  <c r="Z26" i="1"/>
  <c r="BN26" i="1"/>
  <c r="Y33" i="1"/>
  <c r="Z53" i="1"/>
  <c r="BN53" i="1"/>
  <c r="Z63" i="1"/>
  <c r="BN63" i="1"/>
  <c r="Z79" i="1"/>
  <c r="BN79" i="1"/>
  <c r="Z99" i="1"/>
  <c r="BN99" i="1"/>
  <c r="Z118" i="1"/>
  <c r="BN118" i="1"/>
  <c r="Z135" i="1"/>
  <c r="BN135" i="1"/>
  <c r="Y138" i="1"/>
  <c r="Z158" i="1"/>
  <c r="Z159" i="1" s="1"/>
  <c r="BP162" i="1"/>
  <c r="BN162" i="1"/>
  <c r="Z162" i="1"/>
  <c r="BP190" i="1"/>
  <c r="BN190" i="1"/>
  <c r="Z190" i="1"/>
  <c r="BP212" i="1"/>
  <c r="BN212" i="1"/>
  <c r="Z212" i="1"/>
  <c r="BP254" i="1"/>
  <c r="BN254" i="1"/>
  <c r="Z254" i="1"/>
  <c r="BP263" i="1"/>
  <c r="BN263" i="1"/>
  <c r="Z263" i="1"/>
  <c r="BP303" i="1"/>
  <c r="BN303" i="1"/>
  <c r="Z303" i="1"/>
  <c r="BP344" i="1"/>
  <c r="BN344" i="1"/>
  <c r="Z344" i="1"/>
  <c r="BP391" i="1"/>
  <c r="BN391" i="1"/>
  <c r="Z391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5" i="1"/>
  <c r="BN445" i="1"/>
  <c r="Z445" i="1"/>
  <c r="BP467" i="1"/>
  <c r="BN467" i="1"/>
  <c r="Z467" i="1"/>
  <c r="BP481" i="1"/>
  <c r="BN481" i="1"/>
  <c r="Z481" i="1"/>
  <c r="Y216" i="1"/>
  <c r="M515" i="1"/>
  <c r="Y332" i="1"/>
  <c r="BP325" i="1"/>
  <c r="BN325" i="1"/>
  <c r="Z325" i="1"/>
  <c r="BP338" i="1"/>
  <c r="BN338" i="1"/>
  <c r="Z338" i="1"/>
  <c r="BP350" i="1"/>
  <c r="BN350" i="1"/>
  <c r="Z350" i="1"/>
  <c r="Y377" i="1"/>
  <c r="Y376" i="1"/>
  <c r="BP375" i="1"/>
  <c r="BN375" i="1"/>
  <c r="Z375" i="1"/>
  <c r="Z376" i="1" s="1"/>
  <c r="Y381" i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3" i="1"/>
  <c r="BN443" i="1"/>
  <c r="Z443" i="1"/>
  <c r="Y463" i="1"/>
  <c r="BP455" i="1"/>
  <c r="BN455" i="1"/>
  <c r="Z455" i="1"/>
  <c r="BP465" i="1"/>
  <c r="BN465" i="1"/>
  <c r="Z465" i="1"/>
  <c r="BP492" i="1"/>
  <c r="BN492" i="1"/>
  <c r="Z492" i="1"/>
  <c r="X505" i="1"/>
  <c r="Y32" i="1"/>
  <c r="Z28" i="1"/>
  <c r="BN28" i="1"/>
  <c r="Z42" i="1"/>
  <c r="BN42" i="1"/>
  <c r="D515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15" i="1"/>
  <c r="Y101" i="1"/>
  <c r="Z97" i="1"/>
  <c r="BN97" i="1"/>
  <c r="Z104" i="1"/>
  <c r="BN104" i="1"/>
  <c r="Y109" i="1"/>
  <c r="Z112" i="1"/>
  <c r="BN112" i="1"/>
  <c r="Y121" i="1"/>
  <c r="Z120" i="1"/>
  <c r="BN120" i="1"/>
  <c r="Y126" i="1"/>
  <c r="Z131" i="1"/>
  <c r="BN131" i="1"/>
  <c r="Y137" i="1"/>
  <c r="Z141" i="1"/>
  <c r="BN141" i="1"/>
  <c r="Y153" i="1"/>
  <c r="Z152" i="1"/>
  <c r="BN152" i="1"/>
  <c r="Y171" i="1"/>
  <c r="Z164" i="1"/>
  <c r="BN164" i="1"/>
  <c r="Z168" i="1"/>
  <c r="BN168" i="1"/>
  <c r="Z174" i="1"/>
  <c r="BN174" i="1"/>
  <c r="BP174" i="1"/>
  <c r="Z180" i="1"/>
  <c r="Z181" i="1" s="1"/>
  <c r="BN180" i="1"/>
  <c r="BP180" i="1"/>
  <c r="Y181" i="1"/>
  <c r="Z185" i="1"/>
  <c r="Z186" i="1"/>
  <c r="BN186" i="1"/>
  <c r="Y192" i="1"/>
  <c r="Z196" i="1"/>
  <c r="BN196" i="1"/>
  <c r="Z200" i="1"/>
  <c r="BN200" i="1"/>
  <c r="Z206" i="1"/>
  <c r="BN206" i="1"/>
  <c r="BP206" i="1"/>
  <c r="Y215" i="1"/>
  <c r="Z210" i="1"/>
  <c r="BN210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Y248" i="1"/>
  <c r="Z252" i="1"/>
  <c r="BN252" i="1"/>
  <c r="Z268" i="1"/>
  <c r="BN268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Y296" i="1"/>
  <c r="Z293" i="1"/>
  <c r="BN293" i="1"/>
  <c r="Y306" i="1"/>
  <c r="Z301" i="1"/>
  <c r="BN301" i="1"/>
  <c r="Z309" i="1"/>
  <c r="BN309" i="1"/>
  <c r="BP311" i="1"/>
  <c r="BN311" i="1"/>
  <c r="Z311" i="1"/>
  <c r="BP331" i="1"/>
  <c r="BN331" i="1"/>
  <c r="Z331" i="1"/>
  <c r="BP346" i="1"/>
  <c r="BN346" i="1"/>
  <c r="Z346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BP403" i="1"/>
  <c r="BN403" i="1"/>
  <c r="Z403" i="1"/>
  <c r="BP434" i="1"/>
  <c r="BN434" i="1"/>
  <c r="Z434" i="1"/>
  <c r="BP438" i="1"/>
  <c r="BN438" i="1"/>
  <c r="Z438" i="1"/>
  <c r="BP449" i="1"/>
  <c r="BN449" i="1"/>
  <c r="Z449" i="1"/>
  <c r="BP459" i="1"/>
  <c r="BN459" i="1"/>
  <c r="Z459" i="1"/>
  <c r="Y494" i="1"/>
  <c r="Y493" i="1"/>
  <c r="BP491" i="1"/>
  <c r="BN491" i="1"/>
  <c r="Z491" i="1"/>
  <c r="Z493" i="1" s="1"/>
  <c r="Y320" i="1"/>
  <c r="Y327" i="1"/>
  <c r="Y333" i="1"/>
  <c r="Y356" i="1"/>
  <c r="Y372" i="1"/>
  <c r="Y499" i="1"/>
  <c r="H9" i="1"/>
  <c r="A10" i="1"/>
  <c r="F9" i="1"/>
  <c r="J9" i="1"/>
  <c r="B515" i="1"/>
  <c r="X506" i="1"/>
  <c r="X507" i="1"/>
  <c r="X509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5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Y154" i="1"/>
  <c r="I515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Y178" i="1"/>
  <c r="J515" i="1"/>
  <c r="Y188" i="1"/>
  <c r="BP185" i="1"/>
  <c r="BP197" i="1"/>
  <c r="BN197" i="1"/>
  <c r="Z197" i="1"/>
  <c r="BP201" i="1"/>
  <c r="BN201" i="1"/>
  <c r="Z201" i="1"/>
  <c r="Y45" i="1"/>
  <c r="Y58" i="1"/>
  <c r="Y93" i="1"/>
  <c r="Y132" i="1"/>
  <c r="Y187" i="1"/>
  <c r="BP191" i="1"/>
  <c r="BN191" i="1"/>
  <c r="Z191" i="1"/>
  <c r="Y193" i="1"/>
  <c r="Y203" i="1"/>
  <c r="Y204" i="1"/>
  <c r="BP195" i="1"/>
  <c r="BN195" i="1"/>
  <c r="Z195" i="1"/>
  <c r="BP199" i="1"/>
  <c r="BN199" i="1"/>
  <c r="Z199" i="1"/>
  <c r="Z207" i="1"/>
  <c r="BN207" i="1"/>
  <c r="BP207" i="1"/>
  <c r="Z209" i="1"/>
  <c r="BN209" i="1"/>
  <c r="Z211" i="1"/>
  <c r="BN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BN244" i="1"/>
  <c r="BP244" i="1"/>
  <c r="Z246" i="1"/>
  <c r="BN246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O515" i="1"/>
  <c r="Z269" i="1"/>
  <c r="BN269" i="1"/>
  <c r="BP269" i="1"/>
  <c r="Y272" i="1"/>
  <c r="Y277" i="1"/>
  <c r="Y286" i="1"/>
  <c r="R515" i="1"/>
  <c r="Z290" i="1"/>
  <c r="BN290" i="1"/>
  <c r="BP290" i="1"/>
  <c r="Z292" i="1"/>
  <c r="BN292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Y305" i="1"/>
  <c r="Z308" i="1"/>
  <c r="BN308" i="1"/>
  <c r="BP308" i="1"/>
  <c r="Z310" i="1"/>
  <c r="BN310" i="1"/>
  <c r="Z312" i="1"/>
  <c r="BN312" i="1"/>
  <c r="Y313" i="1"/>
  <c r="Z316" i="1"/>
  <c r="BN316" i="1"/>
  <c r="BP316" i="1"/>
  <c r="Z318" i="1"/>
  <c r="BN318" i="1"/>
  <c r="Y319" i="1"/>
  <c r="Z324" i="1"/>
  <c r="Z326" i="1" s="1"/>
  <c r="BN324" i="1"/>
  <c r="BP324" i="1"/>
  <c r="Z330" i="1"/>
  <c r="BN330" i="1"/>
  <c r="BP330" i="1"/>
  <c r="S515" i="1"/>
  <c r="Z337" i="1"/>
  <c r="Z339" i="1" s="1"/>
  <c r="BN337" i="1"/>
  <c r="BP337" i="1"/>
  <c r="Y340" i="1"/>
  <c r="T515" i="1"/>
  <c r="Y352" i="1"/>
  <c r="Z345" i="1"/>
  <c r="BN345" i="1"/>
  <c r="Z347" i="1"/>
  <c r="BN347" i="1"/>
  <c r="Y351" i="1"/>
  <c r="BP355" i="1"/>
  <c r="BN355" i="1"/>
  <c r="Z355" i="1"/>
  <c r="Z356" i="1" s="1"/>
  <c r="Y357" i="1"/>
  <c r="Y362" i="1"/>
  <c r="BP359" i="1"/>
  <c r="BN359" i="1"/>
  <c r="Z35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Y232" i="1"/>
  <c r="Y257" i="1"/>
  <c r="Y264" i="1"/>
  <c r="BP349" i="1"/>
  <c r="BN349" i="1"/>
  <c r="Z349" i="1"/>
  <c r="BP370" i="1"/>
  <c r="BN370" i="1"/>
  <c r="Z370" i="1"/>
  <c r="BP392" i="1"/>
  <c r="BN392" i="1"/>
  <c r="Z392" i="1"/>
  <c r="BP396" i="1"/>
  <c r="BN396" i="1"/>
  <c r="Z396" i="1"/>
  <c r="Y400" i="1"/>
  <c r="BP404" i="1"/>
  <c r="BN404" i="1"/>
  <c r="Z404" i="1"/>
  <c r="Y406" i="1"/>
  <c r="W515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42" i="1"/>
  <c r="BN442" i="1"/>
  <c r="Z442" i="1"/>
  <c r="Y446" i="1"/>
  <c r="BP450" i="1"/>
  <c r="BN450" i="1"/>
  <c r="Z450" i="1"/>
  <c r="Z452" i="1" s="1"/>
  <c r="BP458" i="1"/>
  <c r="BN458" i="1"/>
  <c r="Z458" i="1"/>
  <c r="Y462" i="1"/>
  <c r="BP466" i="1"/>
  <c r="BN466" i="1"/>
  <c r="Z466" i="1"/>
  <c r="Z468" i="1" s="1"/>
  <c r="BP474" i="1"/>
  <c r="BN474" i="1"/>
  <c r="Z474" i="1"/>
  <c r="BP476" i="1"/>
  <c r="BN476" i="1"/>
  <c r="Z476" i="1"/>
  <c r="Y478" i="1"/>
  <c r="Y488" i="1"/>
  <c r="BP486" i="1"/>
  <c r="BN486" i="1"/>
  <c r="Z486" i="1"/>
  <c r="U515" i="1"/>
  <c r="Y373" i="1"/>
  <c r="Y423" i="1"/>
  <c r="Y428" i="1"/>
  <c r="Z515" i="1"/>
  <c r="Y447" i="1"/>
  <c r="BP437" i="1"/>
  <c r="BN437" i="1"/>
  <c r="BP439" i="1"/>
  <c r="BN439" i="1"/>
  <c r="Z439" i="1"/>
  <c r="BP444" i="1"/>
  <c r="BN444" i="1"/>
  <c r="Z444" i="1"/>
  <c r="Y453" i="1"/>
  <c r="Y452" i="1"/>
  <c r="BP456" i="1"/>
  <c r="BN456" i="1"/>
  <c r="Z456" i="1"/>
  <c r="BP460" i="1"/>
  <c r="BN460" i="1"/>
  <c r="Z460" i="1"/>
  <c r="Y469" i="1"/>
  <c r="Y468" i="1"/>
  <c r="AA515" i="1"/>
  <c r="Y477" i="1"/>
  <c r="BP473" i="1"/>
  <c r="BN473" i="1"/>
  <c r="Z473" i="1"/>
  <c r="BP475" i="1"/>
  <c r="BN475" i="1"/>
  <c r="Z475" i="1"/>
  <c r="BP487" i="1"/>
  <c r="BN487" i="1"/>
  <c r="Z487" i="1"/>
  <c r="Y489" i="1"/>
  <c r="Z496" i="1"/>
  <c r="BN496" i="1"/>
  <c r="BP496" i="1"/>
  <c r="Z497" i="1"/>
  <c r="BN497" i="1"/>
  <c r="Y498" i="1"/>
  <c r="Y504" i="1"/>
  <c r="Z502" i="1"/>
  <c r="Z503" i="1" s="1"/>
  <c r="BN502" i="1"/>
  <c r="BP502" i="1"/>
  <c r="Y503" i="1"/>
  <c r="Z462" i="1" l="1"/>
  <c r="Z405" i="1"/>
  <c r="Z372" i="1"/>
  <c r="Z361" i="1"/>
  <c r="Z332" i="1"/>
  <c r="Z271" i="1"/>
  <c r="Z247" i="1"/>
  <c r="Z231" i="1"/>
  <c r="Z215" i="1"/>
  <c r="Z192" i="1"/>
  <c r="Z85" i="1"/>
  <c r="Z80" i="1"/>
  <c r="Z71" i="1"/>
  <c r="Z32" i="1"/>
  <c r="Z483" i="1"/>
  <c r="Z351" i="1"/>
  <c r="Z295" i="1"/>
  <c r="Y507" i="1"/>
  <c r="Z171" i="1"/>
  <c r="Y509" i="1"/>
  <c r="Y506" i="1"/>
  <c r="X508" i="1"/>
  <c r="Z187" i="1"/>
  <c r="Z446" i="1"/>
  <c r="Z108" i="1"/>
  <c r="Z100" i="1"/>
  <c r="Z65" i="1"/>
  <c r="Y508" i="1"/>
  <c r="Z400" i="1"/>
  <c r="Z498" i="1"/>
  <c r="Z477" i="1"/>
  <c r="Z488" i="1"/>
  <c r="Z417" i="1"/>
  <c r="Z319" i="1"/>
  <c r="Z313" i="1"/>
  <c r="Z305" i="1"/>
  <c r="Z264" i="1"/>
  <c r="Z256" i="1"/>
  <c r="Z203" i="1"/>
  <c r="Z121" i="1"/>
  <c r="Z114" i="1"/>
  <c r="Z92" i="1"/>
  <c r="Z58" i="1"/>
  <c r="Z44" i="1"/>
  <c r="Z510" i="1" s="1"/>
  <c r="Y505" i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<sst xmlns="http://schemas.openxmlformats.org/spreadsheetml/2006/main" count="2248" uniqueCount="825">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</sst>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45880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804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6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0.45833333333333331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114</v>
      </c>
      <c r="Y43" s="558">
        <f>IFERROR(IF(X43="",0,CEILING((X43/$H43),1)*$H43),"")</f>
        <v>114.7</v>
      </c>
      <c r="Z43" s="36">
        <f>IFERROR(IF(Y43=0,"",ROUNDUP(Y43/H43,0)*0.00902),"")</f>
        <v>0.27961999999999998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120.47027027027026</v>
      </c>
      <c r="BN43" s="64">
        <f>IFERROR(Y43*I43/H43,"0")</f>
        <v>121.21000000000001</v>
      </c>
      <c r="BO43" s="64">
        <f>IFERROR(1/J43*(X43/H43),"0")</f>
        <v>0.23341523341523343</v>
      </c>
      <c r="BP43" s="64">
        <f>IFERROR(1/J43*(Y43/H43),"0")</f>
        <v>0.23484848484848486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30.810810810810811</v>
      </c>
      <c r="Y44" s="559">
        <f>IFERROR(Y41/H41,"0")+IFERROR(Y42/H42,"0")+IFERROR(Y43/H43,"0")</f>
        <v>31</v>
      </c>
      <c r="Z44" s="559">
        <f>IFERROR(IF(Z41="",0,Z41),"0")+IFERROR(IF(Z42="",0,Z42),"0")+IFERROR(IF(Z43="",0,Z43),"0")</f>
        <v>0.27961999999999998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114</v>
      </c>
      <c r="Y45" s="559">
        <f>IFERROR(SUM(Y41:Y43),"0")</f>
        <v>114.7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93</v>
      </c>
      <c r="Y52" s="558">
        <f t="shared" ref="Y52:Y57" si="6">IFERROR(IF(X52="",0,CEILING((X52/$H52),1)*$H52),"")</f>
        <v>100.8</v>
      </c>
      <c r="Z52" s="36">
        <f>IFERROR(IF(Y52=0,"",ROUNDUP(Y52/H52,0)*0.01898),"")</f>
        <v>0.17082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96.612053571428589</v>
      </c>
      <c r="BN52" s="64">
        <f t="shared" ref="BN52:BN57" si="8">IFERROR(Y52*I52/H52,"0")</f>
        <v>104.715</v>
      </c>
      <c r="BO52" s="64">
        <f t="shared" ref="BO52:BO57" si="9">IFERROR(1/J52*(X52/H52),"0")</f>
        <v>0.12974330357142858</v>
      </c>
      <c r="BP52" s="64">
        <f t="shared" ref="BP52:BP57" si="10">IFERROR(1/J52*(Y52/H52),"0")</f>
        <v>0.140625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73</v>
      </c>
      <c r="Y53" s="558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75.940277777777766</v>
      </c>
      <c r="BN53" s="64">
        <f t="shared" si="8"/>
        <v>78.64500000000001</v>
      </c>
      <c r="BO53" s="64">
        <f t="shared" si="9"/>
        <v>0.10561342592592592</v>
      </c>
      <c r="BP53" s="64">
        <f t="shared" si="10"/>
        <v>0.109375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87</v>
      </c>
      <c r="Y55" s="558">
        <f t="shared" si="6"/>
        <v>88</v>
      </c>
      <c r="Z55" s="36">
        <f>IFERROR(IF(Y55=0,"",ROUNDUP(Y55/H55,0)*0.00902),"")</f>
        <v>0.19844000000000001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91.567499999999995</v>
      </c>
      <c r="BN55" s="64">
        <f t="shared" si="8"/>
        <v>92.62</v>
      </c>
      <c r="BO55" s="64">
        <f t="shared" si="9"/>
        <v>0.16477272727272727</v>
      </c>
      <c r="BP55" s="64">
        <f t="shared" si="10"/>
        <v>0.16666666666666669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36.812830687830683</v>
      </c>
      <c r="Y58" s="559">
        <f>IFERROR(Y52/H52,"0")+IFERROR(Y53/H53,"0")+IFERROR(Y54/H54,"0")+IFERROR(Y55/H55,"0")+IFERROR(Y56/H56,"0")+IFERROR(Y57/H57,"0")</f>
        <v>38</v>
      </c>
      <c r="Z58" s="559">
        <f>IFERROR(IF(Z52="",0,Z52),"0")+IFERROR(IF(Z53="",0,Z53),"0")+IFERROR(IF(Z54="",0,Z54),"0")+IFERROR(IF(Z55="",0,Z55),"0")+IFERROR(IF(Z56="",0,Z56),"0")+IFERROR(IF(Z57="",0,Z57),"0")</f>
        <v>0.50212000000000001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253</v>
      </c>
      <c r="Y59" s="559">
        <f>IFERROR(SUM(Y52:Y57),"0")</f>
        <v>264.39999999999998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106</v>
      </c>
      <c r="Y61" s="55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110.26944444444442</v>
      </c>
      <c r="BN61" s="64">
        <f>IFERROR(Y61*I61/H61,"0")</f>
        <v>112.34999999999998</v>
      </c>
      <c r="BO61" s="64">
        <f>IFERROR(1/J61*(X61/H61),"0")</f>
        <v>0.15335648148148148</v>
      </c>
      <c r="BP61" s="64">
        <f>IFERROR(1/J61*(Y61/H61),"0")</f>
        <v>0.15625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9.8148148148148149</v>
      </c>
      <c r="Y65" s="559">
        <f>IFERROR(Y61/H61,"0")+IFERROR(Y62/H62,"0")+IFERROR(Y63/H63,"0")+IFERROR(Y64/H64,"0")</f>
        <v>10</v>
      </c>
      <c r="Z65" s="559">
        <f>IFERROR(IF(Z61="",0,Z61),"0")+IFERROR(IF(Z62="",0,Z62),"0")+IFERROR(IF(Z63="",0,Z63),"0")+IFERROR(IF(Z64="",0,Z64),"0")</f>
        <v>0.1898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106</v>
      </c>
      <c r="Y66" s="559">
        <f>IFERROR(SUM(Y61:Y64),"0")</f>
        <v>108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15</v>
      </c>
      <c r="Y75" s="558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15.776785714285714</v>
      </c>
      <c r="BN75" s="64">
        <f t="shared" si="13"/>
        <v>17.670000000000002</v>
      </c>
      <c r="BO75" s="64">
        <f t="shared" si="14"/>
        <v>2.7901785714285712E-2</v>
      </c>
      <c r="BP75" s="64">
        <f t="shared" si="15"/>
        <v>3.125E-2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1.7857142857142856</v>
      </c>
      <c r="Y80" s="559">
        <f>IFERROR(Y74/H74,"0")+IFERROR(Y75/H75,"0")+IFERROR(Y76/H76,"0")+IFERROR(Y77/H77,"0")+IFERROR(Y78/H78,"0")+IFERROR(Y79/H79,"0")</f>
        <v>2</v>
      </c>
      <c r="Z80" s="559">
        <f>IFERROR(IF(Z74="",0,Z74),"0")+IFERROR(IF(Z75="",0,Z75),"0")+IFERROR(IF(Z76="",0,Z76),"0")+IFERROR(IF(Z77="",0,Z77),"0")+IFERROR(IF(Z78="",0,Z78),"0")+IFERROR(IF(Z79="",0,Z79),"0")</f>
        <v>3.7960000000000001E-2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15</v>
      </c>
      <c r="Y81" s="559">
        <f>IFERROR(SUM(Y74:Y79),"0")</f>
        <v>16.8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14</v>
      </c>
      <c r="Y83" s="558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14.780769230769231</v>
      </c>
      <c r="BN83" s="64">
        <f>IFERROR(Y83*I83/H83,"0")</f>
        <v>16.47</v>
      </c>
      <c r="BO83" s="64">
        <f>IFERROR(1/J83*(X83/H83),"0")</f>
        <v>2.8044871794871796E-2</v>
      </c>
      <c r="BP83" s="64">
        <f>IFERROR(1/J83*(Y83/H83),"0")</f>
        <v>3.125E-2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1.7948717948717949</v>
      </c>
      <c r="Y85" s="559">
        <f>IFERROR(Y83/H83,"0")+IFERROR(Y84/H84,"0")</f>
        <v>2</v>
      </c>
      <c r="Z85" s="559">
        <f>IFERROR(IF(Z83="",0,Z83),"0")+IFERROR(IF(Z84="",0,Z84),"0")</f>
        <v>3.7960000000000001E-2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14</v>
      </c>
      <c r="Y86" s="559">
        <f>IFERROR(SUM(Y83:Y84),"0")</f>
        <v>15.6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170</v>
      </c>
      <c r="Y89" s="558">
        <f>IFERROR(IF(X89="",0,CEILING((X89/$H89),1)*$H89),"")</f>
        <v>172.8</v>
      </c>
      <c r="Z89" s="36">
        <f>IFERROR(IF(Y89=0,"",ROUNDUP(Y89/H89,0)*0.01898),"")</f>
        <v>0.30368000000000001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176.8472222222222</v>
      </c>
      <c r="BN89" s="64">
        <f>IFERROR(Y89*I89/H89,"0")</f>
        <v>179.76</v>
      </c>
      <c r="BO89" s="64">
        <f>IFERROR(1/J89*(X89/H89),"0")</f>
        <v>0.24594907407407407</v>
      </c>
      <c r="BP89" s="64">
        <f>IFERROR(1/J89*(Y89/H89),"0")</f>
        <v>0.25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15.74074074074074</v>
      </c>
      <c r="Y92" s="559">
        <f>IFERROR(Y89/H89,"0")+IFERROR(Y90/H90,"0")+IFERROR(Y91/H91,"0")</f>
        <v>16</v>
      </c>
      <c r="Z92" s="559">
        <f>IFERROR(IF(Z89="",0,Z89),"0")+IFERROR(IF(Z90="",0,Z90),"0")+IFERROR(IF(Z91="",0,Z91),"0")</f>
        <v>0.30368000000000001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170</v>
      </c>
      <c r="Y93" s="559">
        <f>IFERROR(SUM(Y89:Y91),"0")</f>
        <v>172.8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331</v>
      </c>
      <c r="Y95" s="558">
        <f>IFERROR(IF(X95="",0,CEILING((X95/$H95),1)*$H95),"")</f>
        <v>332.09999999999997</v>
      </c>
      <c r="Z95" s="36">
        <f>IFERROR(IF(Y95=0,"",ROUNDUP(Y95/H95,0)*0.01898),"")</f>
        <v>0.77817999999999998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352.20851851851853</v>
      </c>
      <c r="BN95" s="64">
        <f>IFERROR(Y95*I95/H95,"0")</f>
        <v>353.37899999999996</v>
      </c>
      <c r="BO95" s="64">
        <f>IFERROR(1/J95*(X95/H95),"0")</f>
        <v>0.63850308641975306</v>
      </c>
      <c r="BP95" s="64">
        <f>IFERROR(1/J95*(Y95/H95),"0")</f>
        <v>0.640625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141</v>
      </c>
      <c r="Y98" s="558">
        <f>IFERROR(IF(X98="",0,CEILING((X98/$H98),1)*$H98),"")</f>
        <v>143.10000000000002</v>
      </c>
      <c r="Z98" s="36">
        <f>IFERROR(IF(Y98=0,"",ROUNDUP(Y98/H98,0)*0.00651),"")</f>
        <v>0.34503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154.15999999999997</v>
      </c>
      <c r="BN98" s="64">
        <f>IFERROR(Y98*I98/H98,"0")</f>
        <v>156.45600000000002</v>
      </c>
      <c r="BO98" s="64">
        <f>IFERROR(1/J98*(X98/H98),"0")</f>
        <v>0.28693528693528697</v>
      </c>
      <c r="BP98" s="64">
        <f>IFERROR(1/J98*(Y98/H98),"0")</f>
        <v>0.29120879120879128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93.086419753086417</v>
      </c>
      <c r="Y100" s="559">
        <f>IFERROR(Y95/H95,"0")+IFERROR(Y96/H96,"0")+IFERROR(Y97/H97,"0")+IFERROR(Y98/H98,"0")+IFERROR(Y99/H99,"0")</f>
        <v>94</v>
      </c>
      <c r="Z100" s="559">
        <f>IFERROR(IF(Z95="",0,Z95),"0")+IFERROR(IF(Z96="",0,Z96),"0")+IFERROR(IF(Z97="",0,Z97),"0")+IFERROR(IF(Z98="",0,Z98),"0")+IFERROR(IF(Z99="",0,Z99),"0")</f>
        <v>1.12321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472</v>
      </c>
      <c r="Y101" s="559">
        <f>IFERROR(SUM(Y95:Y99),"0")</f>
        <v>475.2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393</v>
      </c>
      <c r="Y104" s="558">
        <f>IFERROR(IF(X104="",0,CEILING((X104/$H104),1)*$H104),"")</f>
        <v>399.6</v>
      </c>
      <c r="Z104" s="36">
        <f>IFERROR(IF(Y104=0,"",ROUNDUP(Y104/H104,0)*0.01898),"")</f>
        <v>0.70226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408.82916666666659</v>
      </c>
      <c r="BN104" s="64">
        <f>IFERROR(Y104*I104/H104,"0")</f>
        <v>415.69499999999999</v>
      </c>
      <c r="BO104" s="64">
        <f>IFERROR(1/J104*(X104/H104),"0")</f>
        <v>0.56857638888888884</v>
      </c>
      <c r="BP104" s="64">
        <f>IFERROR(1/J104*(Y104/H104),"0")</f>
        <v>0.578125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36.388888888888886</v>
      </c>
      <c r="Y108" s="559">
        <f>IFERROR(Y104/H104,"0")+IFERROR(Y105/H105,"0")+IFERROR(Y106/H106,"0")+IFERROR(Y107/H107,"0")</f>
        <v>37</v>
      </c>
      <c r="Z108" s="559">
        <f>IFERROR(IF(Z104="",0,Z104),"0")+IFERROR(IF(Z105="",0,Z105),"0")+IFERROR(IF(Z106="",0,Z106),"0")+IFERROR(IF(Z107="",0,Z107),"0")</f>
        <v>0.70226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393</v>
      </c>
      <c r="Y109" s="559">
        <f>IFERROR(SUM(Y104:Y107),"0")</f>
        <v>399.6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38</v>
      </c>
      <c r="Y111" s="558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39.530555555555551</v>
      </c>
      <c r="BN111" s="64">
        <f>IFERROR(Y111*I111/H111,"0")</f>
        <v>44.94</v>
      </c>
      <c r="BO111" s="64">
        <f>IFERROR(1/J111*(X111/H111),"0")</f>
        <v>5.4976851851851846E-2</v>
      </c>
      <c r="BP111" s="64">
        <f>IFERROR(1/J111*(Y111/H111),"0")</f>
        <v>6.25E-2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19</v>
      </c>
      <c r="Y113" s="558">
        <f>IFERROR(IF(X113="",0,CEILING((X113/$H113),1)*$H113),"")</f>
        <v>19.2</v>
      </c>
      <c r="Z113" s="36">
        <f>IFERROR(IF(Y113=0,"",ROUNDUP(Y113/H113,0)*0.00651),"")</f>
        <v>5.2080000000000001E-2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20.425000000000001</v>
      </c>
      <c r="BN113" s="64">
        <f>IFERROR(Y113*I113/H113,"0")</f>
        <v>20.64</v>
      </c>
      <c r="BO113" s="64">
        <f>IFERROR(1/J113*(X113/H113),"0")</f>
        <v>4.3498168498168503E-2</v>
      </c>
      <c r="BP113" s="64">
        <f>IFERROR(1/J113*(Y113/H113),"0")</f>
        <v>4.3956043956043959E-2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11.435185185185185</v>
      </c>
      <c r="Y114" s="559">
        <f>IFERROR(Y111/H111,"0")+IFERROR(Y112/H112,"0")+IFERROR(Y113/H113,"0")</f>
        <v>12</v>
      </c>
      <c r="Z114" s="559">
        <f>IFERROR(IF(Z111="",0,Z111),"0")+IFERROR(IF(Z112="",0,Z112),"0")+IFERROR(IF(Z113="",0,Z113),"0")</f>
        <v>0.128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57</v>
      </c>
      <c r="Y115" s="559">
        <f>IFERROR(SUM(Y111:Y113),"0")</f>
        <v>62.400000000000006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315</v>
      </c>
      <c r="Y117" s="558">
        <f>IFERROR(IF(X117="",0,CEILING((X117/$H117),1)*$H117),"")</f>
        <v>315.89999999999998</v>
      </c>
      <c r="Z117" s="36">
        <f>IFERROR(IF(Y117=0,"",ROUNDUP(Y117/H117,0)*0.01898),"")</f>
        <v>0.74021999999999999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334.95</v>
      </c>
      <c r="BN117" s="64">
        <f>IFERROR(Y117*I117/H117,"0")</f>
        <v>335.90699999999998</v>
      </c>
      <c r="BO117" s="64">
        <f>IFERROR(1/J117*(X117/H117),"0")</f>
        <v>0.60763888888888895</v>
      </c>
      <c r="BP117" s="64">
        <f>IFERROR(1/J117*(Y117/H117),"0")</f>
        <v>0.609375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151</v>
      </c>
      <c r="Y119" s="558">
        <f>IFERROR(IF(X119="",0,CEILING((X119/$H119),1)*$H119),"")</f>
        <v>151.20000000000002</v>
      </c>
      <c r="Z119" s="36">
        <f>IFERROR(IF(Y119=0,"",ROUNDUP(Y119/H119,0)*0.00651),"")</f>
        <v>0.36456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165.09333333333333</v>
      </c>
      <c r="BN119" s="64">
        <f>IFERROR(Y119*I119/H119,"0")</f>
        <v>165.31200000000001</v>
      </c>
      <c r="BO119" s="64">
        <f>IFERROR(1/J119*(X119/H119),"0")</f>
        <v>0.30728530728530729</v>
      </c>
      <c r="BP119" s="64">
        <f>IFERROR(1/J119*(Y119/H119),"0")</f>
        <v>0.30769230769230771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94.81481481481481</v>
      </c>
      <c r="Y121" s="559">
        <f>IFERROR(Y117/H117,"0")+IFERROR(Y118/H118,"0")+IFERROR(Y119/H119,"0")+IFERROR(Y120/H120,"0")</f>
        <v>95</v>
      </c>
      <c r="Z121" s="559">
        <f>IFERROR(IF(Z117="",0,Z117),"0")+IFERROR(IF(Z118="",0,Z118),"0")+IFERROR(IF(Z119="",0,Z119),"0")+IFERROR(IF(Z120="",0,Z120),"0")</f>
        <v>1.1047799999999999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466</v>
      </c>
      <c r="Y122" s="559">
        <f>IFERROR(SUM(Y117:Y120),"0")</f>
        <v>467.1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190</v>
      </c>
      <c r="Y162" s="558">
        <f t="shared" ref="Y162:Y170" si="16">IFERROR(IF(X162="",0,CEILING((X162/$H162),1)*$H162),"")</f>
        <v>193.20000000000002</v>
      </c>
      <c r="Z162" s="36">
        <f>IFERROR(IF(Y162=0,"",ROUNDUP(Y162/H162,0)*0.00902),"")</f>
        <v>0.41492000000000001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202.21428571428569</v>
      </c>
      <c r="BN162" s="64">
        <f t="shared" ref="BN162:BN170" si="18">IFERROR(Y162*I162/H162,"0")</f>
        <v>205.62</v>
      </c>
      <c r="BO162" s="64">
        <f t="shared" ref="BO162:BO170" si="19">IFERROR(1/J162*(X162/H162),"0")</f>
        <v>0.34271284271284269</v>
      </c>
      <c r="BP162" s="64">
        <f t="shared" ref="BP162:BP170" si="20">IFERROR(1/J162*(Y162/H162),"0")</f>
        <v>0.34848484848484851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208</v>
      </c>
      <c r="Y164" s="558">
        <f t="shared" si="16"/>
        <v>210</v>
      </c>
      <c r="Z164" s="36">
        <f>IFERROR(IF(Y164=0,"",ROUNDUP(Y164/H164,0)*0.00902),"")</f>
        <v>0.45100000000000001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218.39999999999998</v>
      </c>
      <c r="BN164" s="64">
        <f t="shared" si="18"/>
        <v>220.5</v>
      </c>
      <c r="BO164" s="64">
        <f t="shared" si="19"/>
        <v>0.37518037518037517</v>
      </c>
      <c r="BP164" s="64">
        <f t="shared" si="20"/>
        <v>0.37878787878787878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42</v>
      </c>
      <c r="Y167" s="558">
        <f t="shared" si="16"/>
        <v>43.2</v>
      </c>
      <c r="Z167" s="36">
        <f>IFERROR(IF(Y167=0,"",ROUNDUP(Y167/H167,0)*0.00502),"")</f>
        <v>0.12048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45.033333333333331</v>
      </c>
      <c r="BN167" s="64">
        <f t="shared" si="18"/>
        <v>46.32</v>
      </c>
      <c r="BO167" s="64">
        <f t="shared" si="19"/>
        <v>9.9715099715099717E-2</v>
      </c>
      <c r="BP167" s="64">
        <f t="shared" si="20"/>
        <v>0.10256410256410257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95</v>
      </c>
      <c r="Y168" s="558">
        <f t="shared" si="16"/>
        <v>96.600000000000009</v>
      </c>
      <c r="Z168" s="36">
        <f>IFERROR(IF(Y168=0,"",ROUNDUP(Y168/H168,0)*0.00502),"")</f>
        <v>0.23092000000000001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99.523809523809533</v>
      </c>
      <c r="BN168" s="64">
        <f t="shared" si="18"/>
        <v>101.20000000000002</v>
      </c>
      <c r="BO168" s="64">
        <f t="shared" si="19"/>
        <v>0.19332519332519332</v>
      </c>
      <c r="BP168" s="64">
        <f t="shared" si="20"/>
        <v>0.1965811965811966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213.33333333333334</v>
      </c>
      <c r="Y171" s="559">
        <f>IFERROR(Y162/H162,"0")+IFERROR(Y163/H163,"0")+IFERROR(Y164/H164,"0")+IFERROR(Y165/H165,"0")+IFERROR(Y166/H166,"0")+IFERROR(Y167/H167,"0")+IFERROR(Y168/H168,"0")+IFERROR(Y169/H169,"0")+IFERROR(Y170/H170,"0")</f>
        <v>216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1.4683199999999998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640</v>
      </c>
      <c r="Y172" s="559">
        <f>IFERROR(SUM(Y162:Y170),"0")</f>
        <v>648.00000000000011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10</v>
      </c>
      <c r="Y191" s="558">
        <f>IFERROR(IF(X191="",0,CEILING((X191/$H191),1)*$H191),"")</f>
        <v>10.5</v>
      </c>
      <c r="Z191" s="36">
        <f>IFERROR(IF(Y191=0,"",ROUNDUP(Y191/H191,0)*0.00651),"")</f>
        <v>3.2550000000000003E-2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10.857142857142856</v>
      </c>
      <c r="BN191" s="64">
        <f>IFERROR(Y191*I191/H191,"0")</f>
        <v>11.399999999999999</v>
      </c>
      <c r="BO191" s="64">
        <f>IFERROR(1/J191*(X191/H191),"0")</f>
        <v>2.6164311878597593E-2</v>
      </c>
      <c r="BP191" s="64">
        <f>IFERROR(1/J191*(Y191/H191),"0")</f>
        <v>2.7472527472527476E-2</v>
      </c>
    </row>
    <row r="192" spans="1:68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4.7619047619047619</v>
      </c>
      <c r="Y192" s="559">
        <f>IFERROR(Y190/H190,"0")+IFERROR(Y191/H191,"0")</f>
        <v>5</v>
      </c>
      <c r="Z192" s="559">
        <f>IFERROR(IF(Z190="",0,Z190),"0")+IFERROR(IF(Z191="",0,Z191),"0")</f>
        <v>3.2550000000000003E-2</v>
      </c>
      <c r="AA192" s="560"/>
      <c r="AB192" s="560"/>
      <c r="AC192" s="560"/>
    </row>
    <row r="193" spans="1:68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10</v>
      </c>
      <c r="Y193" s="559">
        <f>IFERROR(SUM(Y190:Y191),"0")</f>
        <v>10.5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269</v>
      </c>
      <c r="Y195" s="558">
        <f t="shared" ref="Y195:Y202" si="21">IFERROR(IF(X195="",0,CEILING((X195/$H195),1)*$H195),"")</f>
        <v>270</v>
      </c>
      <c r="Z195" s="36">
        <f>IFERROR(IF(Y195=0,"",ROUNDUP(Y195/H195,0)*0.00902),"")</f>
        <v>0.45100000000000001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279.46111111111111</v>
      </c>
      <c r="BN195" s="64">
        <f t="shared" ref="BN195:BN202" si="23">IFERROR(Y195*I195/H195,"0")</f>
        <v>280.5</v>
      </c>
      <c r="BO195" s="64">
        <f t="shared" ref="BO195:BO202" si="24">IFERROR(1/J195*(X195/H195),"0")</f>
        <v>0.37738496071829403</v>
      </c>
      <c r="BP195" s="64">
        <f t="shared" ref="BP195:BP202" si="25">IFERROR(1/J195*(Y195/H195),"0")</f>
        <v>0.37878787878787878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239</v>
      </c>
      <c r="Y196" s="558">
        <f t="shared" si="21"/>
        <v>243.00000000000003</v>
      </c>
      <c r="Z196" s="36">
        <f>IFERROR(IF(Y196=0,"",ROUNDUP(Y196/H196,0)*0.00902),"")</f>
        <v>0.40590000000000004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248.29444444444442</v>
      </c>
      <c r="BN196" s="64">
        <f t="shared" si="23"/>
        <v>252.45000000000002</v>
      </c>
      <c r="BO196" s="64">
        <f t="shared" si="24"/>
        <v>0.33529741863075196</v>
      </c>
      <c r="BP196" s="64">
        <f t="shared" si="25"/>
        <v>0.34090909090909094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234</v>
      </c>
      <c r="Y198" s="558">
        <f t="shared" si="21"/>
        <v>237.60000000000002</v>
      </c>
      <c r="Z198" s="36">
        <f>IFERROR(IF(Y198=0,"",ROUNDUP(Y198/H198,0)*0.00902),"")</f>
        <v>0.39688000000000001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243.1</v>
      </c>
      <c r="BN198" s="64">
        <f t="shared" si="23"/>
        <v>246.84</v>
      </c>
      <c r="BO198" s="64">
        <f t="shared" si="24"/>
        <v>0.32828282828282823</v>
      </c>
      <c r="BP198" s="64">
        <f t="shared" si="25"/>
        <v>0.33333333333333337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73</v>
      </c>
      <c r="Y199" s="558">
        <f t="shared" si="21"/>
        <v>73.8</v>
      </c>
      <c r="Z199" s="36">
        <f>IFERROR(IF(Y199=0,"",ROUNDUP(Y199/H199,0)*0.00502),"")</f>
        <v>0.20582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78.272222222222211</v>
      </c>
      <c r="BN199" s="64">
        <f t="shared" si="23"/>
        <v>79.13</v>
      </c>
      <c r="BO199" s="64">
        <f t="shared" si="24"/>
        <v>0.17331433998100668</v>
      </c>
      <c r="BP199" s="64">
        <f t="shared" si="25"/>
        <v>0.17521367521367523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72</v>
      </c>
      <c r="Y200" s="558">
        <f t="shared" si="21"/>
        <v>72</v>
      </c>
      <c r="Z200" s="36">
        <f>IFERROR(IF(Y200=0,"",ROUNDUP(Y200/H200,0)*0.00502),"")</f>
        <v>0.20080000000000001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75.999999999999986</v>
      </c>
      <c r="BN200" s="64">
        <f t="shared" si="23"/>
        <v>75.999999999999986</v>
      </c>
      <c r="BO200" s="64">
        <f t="shared" si="24"/>
        <v>0.17094017094017094</v>
      </c>
      <c r="BP200" s="64">
        <f t="shared" si="25"/>
        <v>0.17094017094017094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62</v>
      </c>
      <c r="Y202" s="558">
        <f t="shared" si="21"/>
        <v>63</v>
      </c>
      <c r="Z202" s="36">
        <f>IFERROR(IF(Y202=0,"",ROUNDUP(Y202/H202,0)*0.00502),"")</f>
        <v>0.1757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65.444444444444443</v>
      </c>
      <c r="BN202" s="64">
        <f t="shared" si="23"/>
        <v>66.499999999999986</v>
      </c>
      <c r="BO202" s="64">
        <f t="shared" si="24"/>
        <v>0.14719848053181386</v>
      </c>
      <c r="BP202" s="64">
        <f t="shared" si="25"/>
        <v>0.1495726495726496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252.40740740740739</v>
      </c>
      <c r="Y203" s="559">
        <f>IFERROR(Y195/H195,"0")+IFERROR(Y196/H196,"0")+IFERROR(Y197/H197,"0")+IFERROR(Y198/H198,"0")+IFERROR(Y199/H199,"0")+IFERROR(Y200/H200,"0")+IFERROR(Y201/H201,"0")+IFERROR(Y202/H202,"0")</f>
        <v>255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1.8361000000000001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949</v>
      </c>
      <c r="Y204" s="559">
        <f>IFERROR(SUM(Y195:Y202),"0")</f>
        <v>959.4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387</v>
      </c>
      <c r="Y208" s="558">
        <f t="shared" si="26"/>
        <v>391.49999999999994</v>
      </c>
      <c r="Z208" s="36">
        <f>IFERROR(IF(Y208=0,"",ROUNDUP(Y208/H208,0)*0.01898),"")</f>
        <v>0.85409999999999997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410.08655172413791</v>
      </c>
      <c r="BN208" s="64">
        <f t="shared" si="28"/>
        <v>414.8549999999999</v>
      </c>
      <c r="BO208" s="64">
        <f t="shared" si="29"/>
        <v>0.69504310344827591</v>
      </c>
      <c r="BP208" s="64">
        <f t="shared" si="30"/>
        <v>0.703125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228</v>
      </c>
      <c r="Y209" s="558">
        <f t="shared" si="26"/>
        <v>228</v>
      </c>
      <c r="Z209" s="36">
        <f t="shared" ref="Z209:Z214" si="31">IFERROR(IF(Y209=0,"",ROUNDUP(Y209/H209,0)*0.00651),"")</f>
        <v>0.61845000000000006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253.65</v>
      </c>
      <c r="BN209" s="64">
        <f t="shared" si="28"/>
        <v>253.65</v>
      </c>
      <c r="BO209" s="64">
        <f t="shared" si="29"/>
        <v>0.52197802197802201</v>
      </c>
      <c r="BP209" s="64">
        <f t="shared" si="30"/>
        <v>0.52197802197802201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523</v>
      </c>
      <c r="Y211" s="558">
        <f t="shared" si="26"/>
        <v>523.19999999999993</v>
      </c>
      <c r="Z211" s="36">
        <f t="shared" si="31"/>
        <v>1.4191800000000001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577.91500000000008</v>
      </c>
      <c r="BN211" s="64">
        <f t="shared" si="28"/>
        <v>578.13599999999997</v>
      </c>
      <c r="BO211" s="64">
        <f t="shared" si="29"/>
        <v>1.1973443223443225</v>
      </c>
      <c r="BP211" s="64">
        <f t="shared" si="30"/>
        <v>1.1978021978021978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79</v>
      </c>
      <c r="Y212" s="558">
        <f t="shared" si="26"/>
        <v>79.2</v>
      </c>
      <c r="Z212" s="36">
        <f t="shared" si="31"/>
        <v>0.21482999999999999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87.295000000000002</v>
      </c>
      <c r="BN212" s="64">
        <f t="shared" si="28"/>
        <v>87.51600000000002</v>
      </c>
      <c r="BO212" s="64">
        <f t="shared" si="29"/>
        <v>0.18086080586080591</v>
      </c>
      <c r="BP212" s="64">
        <f t="shared" si="30"/>
        <v>0.18131868131868134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110</v>
      </c>
      <c r="Y213" s="558">
        <f t="shared" si="26"/>
        <v>110.39999999999999</v>
      </c>
      <c r="Z213" s="36">
        <f t="shared" si="31"/>
        <v>0.29946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121.55000000000001</v>
      </c>
      <c r="BN213" s="64">
        <f t="shared" si="28"/>
        <v>121.992</v>
      </c>
      <c r="BO213" s="64">
        <f t="shared" si="29"/>
        <v>0.25183150183150188</v>
      </c>
      <c r="BP213" s="64">
        <f t="shared" si="30"/>
        <v>0.25274725274725279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125</v>
      </c>
      <c r="Y214" s="558">
        <f t="shared" si="26"/>
        <v>127.19999999999999</v>
      </c>
      <c r="Z214" s="36">
        <f t="shared" si="31"/>
        <v>0.34503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138.4375</v>
      </c>
      <c r="BN214" s="64">
        <f t="shared" si="28"/>
        <v>140.874</v>
      </c>
      <c r="BO214" s="64">
        <f t="shared" si="29"/>
        <v>0.28617216117216121</v>
      </c>
      <c r="BP214" s="64">
        <f t="shared" si="30"/>
        <v>0.29120879120879123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488.23275862068965</v>
      </c>
      <c r="Y215" s="559">
        <f>IFERROR(Y206/H206,"0")+IFERROR(Y207/H207,"0")+IFERROR(Y208/H208,"0")+IFERROR(Y209/H209,"0")+IFERROR(Y210/H210,"0")+IFERROR(Y211/H211,"0")+IFERROR(Y212/H212,"0")+IFERROR(Y213/H213,"0")+IFERROR(Y214/H214,"0")</f>
        <v>490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3.7510499999999998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1452</v>
      </c>
      <c r="Y216" s="559">
        <f>IFERROR(SUM(Y206:Y214),"0")</f>
        <v>1459.5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16</v>
      </c>
      <c r="Y218" s="558">
        <f>IFERROR(IF(X218="",0,CEILING((X218/$H218),1)*$H218),"")</f>
        <v>16.8</v>
      </c>
      <c r="Z218" s="36">
        <f>IFERROR(IF(Y218=0,"",ROUNDUP(Y218/H218,0)*0.00651),"")</f>
        <v>4.5569999999999999E-2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17.680000000000003</v>
      </c>
      <c r="BN218" s="64">
        <f>IFERROR(Y218*I218/H218,"0")</f>
        <v>18.564000000000004</v>
      </c>
      <c r="BO218" s="64">
        <f>IFERROR(1/J218*(X218/H218),"0")</f>
        <v>3.6630036630036632E-2</v>
      </c>
      <c r="BP218" s="64">
        <f>IFERROR(1/J218*(Y218/H218),"0")</f>
        <v>3.8461538461538471E-2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9</v>
      </c>
      <c r="Y219" s="558">
        <f>IFERROR(IF(X219="",0,CEILING((X219/$H219),1)*$H219),"")</f>
        <v>9.6</v>
      </c>
      <c r="Z219" s="36">
        <f>IFERROR(IF(Y219=0,"",ROUNDUP(Y219/H219,0)*0.00651),"")</f>
        <v>2.6040000000000001E-2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9.9450000000000021</v>
      </c>
      <c r="BN219" s="64">
        <f>IFERROR(Y219*I219/H219,"0")</f>
        <v>10.608000000000001</v>
      </c>
      <c r="BO219" s="64">
        <f>IFERROR(1/J219*(X219/H219),"0")</f>
        <v>2.0604395604395608E-2</v>
      </c>
      <c r="BP219" s="64">
        <f>IFERROR(1/J219*(Y219/H219),"0")</f>
        <v>2.197802197802198E-2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10.416666666666668</v>
      </c>
      <c r="Y220" s="559">
        <f>IFERROR(Y218/H218,"0")+IFERROR(Y219/H219,"0")</f>
        <v>11</v>
      </c>
      <c r="Z220" s="559">
        <f>IFERROR(IF(Z218="",0,Z218),"0")+IFERROR(IF(Z219="",0,Z219),"0")</f>
        <v>7.1610000000000007E-2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25</v>
      </c>
      <c r="Y221" s="559">
        <f>IFERROR(SUM(Y218:Y219),"0")</f>
        <v>26.4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80</v>
      </c>
      <c r="Y224" s="558">
        <f t="shared" ref="Y224:Y230" si="32">IFERROR(IF(X224="",0,CEILING((X224/$H224),1)*$H224),"")</f>
        <v>81.2</v>
      </c>
      <c r="Z224" s="36">
        <f>IFERROR(IF(Y224=0,"",ROUNDUP(Y224/H224,0)*0.01898),"")</f>
        <v>0.13286000000000001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83</v>
      </c>
      <c r="BN224" s="64">
        <f t="shared" ref="BN224:BN230" si="34">IFERROR(Y224*I224/H224,"0")</f>
        <v>84.245000000000005</v>
      </c>
      <c r="BO224" s="64">
        <f t="shared" ref="BO224:BO230" si="35">IFERROR(1/J224*(X224/H224),"0")</f>
        <v>0.10775862068965518</v>
      </c>
      <c r="BP224" s="64">
        <f t="shared" ref="BP224:BP230" si="36">IFERROR(1/J224*(Y224/H224),"0")</f>
        <v>0.10937500000000001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5</v>
      </c>
      <c r="Y227" s="558">
        <f t="shared" si="32"/>
        <v>8</v>
      </c>
      <c r="Z227" s="36">
        <f>IFERROR(IF(Y227=0,"",ROUNDUP(Y227/H227,0)*0.00902),"")</f>
        <v>1.804E-2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5.2625000000000002</v>
      </c>
      <c r="BN227" s="64">
        <f t="shared" si="34"/>
        <v>8.42</v>
      </c>
      <c r="BO227" s="64">
        <f t="shared" si="35"/>
        <v>9.46969696969697E-3</v>
      </c>
      <c r="BP227" s="64">
        <f t="shared" si="36"/>
        <v>1.5151515151515152E-2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8.1465517241379324</v>
      </c>
      <c r="Y231" s="559">
        <f>IFERROR(Y224/H224,"0")+IFERROR(Y225/H225,"0")+IFERROR(Y226/H226,"0")+IFERROR(Y227/H227,"0")+IFERROR(Y228/H228,"0")+IFERROR(Y229/H229,"0")+IFERROR(Y230/H230,"0")</f>
        <v>9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0.15090000000000001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85</v>
      </c>
      <c r="Y232" s="559">
        <f>IFERROR(SUM(Y224:Y230),"0")</f>
        <v>89.2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397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413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427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50</v>
      </c>
      <c r="Y269" s="558">
        <f>IFERROR(IF(X269="",0,CEILING((X269/$H269),1)*$H269),"")</f>
        <v>50.4</v>
      </c>
      <c r="Z269" s="36">
        <f>IFERROR(IF(Y269=0,"",ROUNDUP(Y269/H269,0)*0.00651),"")</f>
        <v>0.13671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55.25</v>
      </c>
      <c r="BN269" s="64">
        <f>IFERROR(Y269*I269/H269,"0")</f>
        <v>55.692</v>
      </c>
      <c r="BO269" s="64">
        <f>IFERROR(1/J269*(X269/H269),"0")</f>
        <v>0.11446886446886449</v>
      </c>
      <c r="BP269" s="64">
        <f>IFERROR(1/J269*(Y269/H269),"0")</f>
        <v>0.11538461538461539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49</v>
      </c>
      <c r="Y270" s="558">
        <f>IFERROR(IF(X270="",0,CEILING((X270/$H270),1)*$H270),"")</f>
        <v>50.4</v>
      </c>
      <c r="Z270" s="36">
        <f>IFERROR(IF(Y270=0,"",ROUNDUP(Y270/H270,0)*0.00651),"")</f>
        <v>0.13671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52.675000000000004</v>
      </c>
      <c r="BN270" s="64">
        <f>IFERROR(Y270*I270/H270,"0")</f>
        <v>54.180000000000007</v>
      </c>
      <c r="BO270" s="64">
        <f>IFERROR(1/J270*(X270/H270),"0")</f>
        <v>0.1121794871794872</v>
      </c>
      <c r="BP270" s="64">
        <f>IFERROR(1/J270*(Y270/H270),"0")</f>
        <v>0.11538461538461539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41.25</v>
      </c>
      <c r="Y271" s="559">
        <f>IFERROR(Y268/H268,"0")+IFERROR(Y269/H269,"0")+IFERROR(Y270/H270,"0")</f>
        <v>42</v>
      </c>
      <c r="Z271" s="559">
        <f>IFERROR(IF(Z268="",0,Z268),"0")+IFERROR(IF(Z269="",0,Z269),"0")+IFERROR(IF(Z270="",0,Z270),"0")</f>
        <v>0.27342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99</v>
      </c>
      <c r="Y272" s="559">
        <f>IFERROR(SUM(Y268:Y270),"0")</f>
        <v>100.8</v>
      </c>
      <c r="Z272" s="37"/>
      <c r="AA272" s="560"/>
      <c r="AB272" s="560"/>
      <c r="AC272" s="560"/>
    </row>
    <row r="273" spans="1:68" ht="16.5" hidden="1" customHeight="1" x14ac:dyDescent="0.25">
      <c r="A273" s="576" t="s">
        <v>437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444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449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450</v>
      </c>
      <c r="B289" s="54" t="s">
        <v>451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20</v>
      </c>
      <c r="Y304" s="558">
        <f t="shared" si="42"/>
        <v>21.6</v>
      </c>
      <c r="Z304" s="36">
        <f>IFERROR(IF(Y304=0,"",ROUNDUP(Y304/H304,0)*0.00651),"")</f>
        <v>7.8119999999999995E-2</v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22.533333333333335</v>
      </c>
      <c r="BN304" s="64">
        <f t="shared" si="44"/>
        <v>24.335999999999999</v>
      </c>
      <c r="BO304" s="64">
        <f t="shared" si="45"/>
        <v>6.1050061050061055E-2</v>
      </c>
      <c r="BP304" s="64">
        <f t="shared" si="46"/>
        <v>6.5934065934065936E-2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11.111111111111111</v>
      </c>
      <c r="Y305" s="559">
        <f>IFERROR(Y298/H298,"0")+IFERROR(Y299/H299,"0")+IFERROR(Y300/H300,"0")+IFERROR(Y301/H301,"0")+IFERROR(Y302/H302,"0")+IFERROR(Y303/H303,"0")+IFERROR(Y304/H304,"0")</f>
        <v>12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7.8119999999999995E-2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20</v>
      </c>
      <c r="Y306" s="559">
        <f>IFERROR(SUM(Y298:Y304),"0")</f>
        <v>21.6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486</v>
      </c>
      <c r="B308" s="54" t="s">
        <v>487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84</v>
      </c>
      <c r="Y316" s="558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89.19</v>
      </c>
      <c r="BN316" s="64">
        <f>IFERROR(Y316*I316/H316,"0")</f>
        <v>89.19</v>
      </c>
      <c r="BO316" s="64">
        <f>IFERROR(1/J316*(X316/H316),"0")</f>
        <v>0.15625</v>
      </c>
      <c r="BP316" s="64">
        <f>IFERROR(1/J316*(Y316/H316),"0")</f>
        <v>0.15625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480</v>
      </c>
      <c r="Y317" s="558">
        <f>IFERROR(IF(X317="",0,CEILING((X317/$H317),1)*$H317),"")</f>
        <v>483.59999999999997</v>
      </c>
      <c r="Z317" s="36">
        <f>IFERROR(IF(Y317=0,"",ROUNDUP(Y317/H317,0)*0.01898),"")</f>
        <v>1.17676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511.93846153846158</v>
      </c>
      <c r="BN317" s="64">
        <f>IFERROR(Y317*I317/H317,"0")</f>
        <v>515.77800000000002</v>
      </c>
      <c r="BO317" s="64">
        <f>IFERROR(1/J317*(X317/H317),"0")</f>
        <v>0.96153846153846156</v>
      </c>
      <c r="BP317" s="64">
        <f>IFERROR(1/J317*(Y317/H317),"0")</f>
        <v>0.96875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77</v>
      </c>
      <c r="Y318" s="558">
        <f>IFERROR(IF(X318="",0,CEILING((X318/$H318),1)*$H318),"")</f>
        <v>84</v>
      </c>
      <c r="Z318" s="36">
        <f>IFERROR(IF(Y318=0,"",ROUNDUP(Y318/H318,0)*0.01898),"")</f>
        <v>0.1898</v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81.757500000000007</v>
      </c>
      <c r="BN318" s="64">
        <f>IFERROR(Y318*I318/H318,"0")</f>
        <v>89.19</v>
      </c>
      <c r="BO318" s="64">
        <f>IFERROR(1/J318*(X318/H318),"0")</f>
        <v>0.14322916666666666</v>
      </c>
      <c r="BP318" s="64">
        <f>IFERROR(1/J318*(Y318/H318),"0")</f>
        <v>0.15625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80.705128205128219</v>
      </c>
      <c r="Y319" s="559">
        <f>IFERROR(Y316/H316,"0")+IFERROR(Y317/H317,"0")+IFERROR(Y318/H318,"0")</f>
        <v>82</v>
      </c>
      <c r="Z319" s="559">
        <f>IFERROR(IF(Z316="",0,Z316),"0")+IFERROR(IF(Z317="",0,Z317),"0")+IFERROR(IF(Z318="",0,Z318),"0")</f>
        <v>1.55636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641</v>
      </c>
      <c r="Y320" s="559">
        <f>IFERROR(SUM(Y316:Y318),"0")</f>
        <v>651.59999999999991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7</v>
      </c>
      <c r="Y324" s="558">
        <f>IFERROR(IF(X324="",0,CEILING((X324/$H324),1)*$H324),"")</f>
        <v>7.6499999999999995</v>
      </c>
      <c r="Z324" s="36">
        <f>IFERROR(IF(Y324=0,"",ROUNDUP(Y324/H324,0)*0.00651),"")</f>
        <v>1.9529999999999999E-2</v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8.1117647058823543</v>
      </c>
      <c r="BN324" s="64">
        <f>IFERROR(Y324*I324/H324,"0")</f>
        <v>8.8650000000000002</v>
      </c>
      <c r="BO324" s="64">
        <f>IFERROR(1/J324*(X324/H324),"0")</f>
        <v>1.508295625942685E-2</v>
      </c>
      <c r="BP324" s="64">
        <f>IFERROR(1/J324*(Y324/H324),"0")</f>
        <v>1.6483516483516484E-2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2.7450980392156863</v>
      </c>
      <c r="Y326" s="559">
        <f>IFERROR(Y322/H322,"0")+IFERROR(Y323/H323,"0")+IFERROR(Y324/H324,"0")+IFERROR(Y325/H325,"0")</f>
        <v>3</v>
      </c>
      <c r="Z326" s="559">
        <f>IFERROR(IF(Z322="",0,Z322),"0")+IFERROR(IF(Z323="",0,Z323),"0")+IFERROR(IF(Z324="",0,Z324),"0")+IFERROR(IF(Z325="",0,Z325),"0")</f>
        <v>1.9529999999999999E-2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7</v>
      </c>
      <c r="Y327" s="559">
        <f>IFERROR(SUM(Y322:Y325),"0")</f>
        <v>7.6499999999999995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522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531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541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542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1395</v>
      </c>
      <c r="Y344" s="558">
        <f t="shared" ref="Y344:Y350" si="47">IFERROR(IF(X344="",0,CEILING((X344/$H344),1)*$H344),"")</f>
        <v>1395</v>
      </c>
      <c r="Z344" s="36">
        <f>IFERROR(IF(Y344=0,"",ROUNDUP(Y344/H344,0)*0.02175),"")</f>
        <v>2.0227499999999998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1439.64</v>
      </c>
      <c r="BN344" s="64">
        <f t="shared" ref="BN344:BN350" si="49">IFERROR(Y344*I344/H344,"0")</f>
        <v>1439.64</v>
      </c>
      <c r="BO344" s="64">
        <f t="shared" ref="BO344:BO350" si="50">IFERROR(1/J344*(X344/H344),"0")</f>
        <v>1.9375</v>
      </c>
      <c r="BP344" s="64">
        <f t="shared" ref="BP344:BP350" si="51">IFERROR(1/J344*(Y344/H344),"0")</f>
        <v>1.9375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1233</v>
      </c>
      <c r="Y346" s="558">
        <f t="shared" si="47"/>
        <v>1245</v>
      </c>
      <c r="Z346" s="36">
        <f>IFERROR(IF(Y346=0,"",ROUNDUP(Y346/H346,0)*0.02175),"")</f>
        <v>1.8052499999999998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1272.4559999999999</v>
      </c>
      <c r="BN346" s="64">
        <f t="shared" si="49"/>
        <v>1284.8400000000001</v>
      </c>
      <c r="BO346" s="64">
        <f t="shared" si="50"/>
        <v>1.7124999999999999</v>
      </c>
      <c r="BP346" s="64">
        <f t="shared" si="51"/>
        <v>1.7291666666666665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222</v>
      </c>
      <c r="Y347" s="558">
        <f t="shared" si="47"/>
        <v>225</v>
      </c>
      <c r="Z347" s="36">
        <f>IFERROR(IF(Y347=0,"",ROUNDUP(Y347/H347,0)*0.02175),"")</f>
        <v>0.32624999999999998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229.10399999999998</v>
      </c>
      <c r="BN347" s="64">
        <f t="shared" si="49"/>
        <v>232.2</v>
      </c>
      <c r="BO347" s="64">
        <f t="shared" si="50"/>
        <v>0.30833333333333335</v>
      </c>
      <c r="BP347" s="64">
        <f t="shared" si="51"/>
        <v>0.3125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190</v>
      </c>
      <c r="Y351" s="559">
        <f>IFERROR(Y344/H344,"0")+IFERROR(Y345/H345,"0")+IFERROR(Y346/H346,"0")+IFERROR(Y347/H347,"0")+IFERROR(Y348/H348,"0")+IFERROR(Y349/H349,"0")+IFERROR(Y350/H350,"0")</f>
        <v>191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4.1542499999999993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2850</v>
      </c>
      <c r="Y352" s="559">
        <f>IFERROR(SUM(Y344:Y350),"0")</f>
        <v>2865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337</v>
      </c>
      <c r="Y354" s="558">
        <f>IFERROR(IF(X354="",0,CEILING((X354/$H354),1)*$H354),"")</f>
        <v>345</v>
      </c>
      <c r="Z354" s="36">
        <f>IFERROR(IF(Y354=0,"",ROUNDUP(Y354/H354,0)*0.02175),"")</f>
        <v>0.50024999999999997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347.78399999999999</v>
      </c>
      <c r="BN354" s="64">
        <f>IFERROR(Y354*I354/H354,"0")</f>
        <v>356.04</v>
      </c>
      <c r="BO354" s="64">
        <f>IFERROR(1/J354*(X354/H354),"0")</f>
        <v>0.4680555555555555</v>
      </c>
      <c r="BP354" s="64">
        <f>IFERROR(1/J354*(Y354/H354),"0")</f>
        <v>0.47916666666666663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22.466666666666665</v>
      </c>
      <c r="Y356" s="559">
        <f>IFERROR(Y354/H354,"0")+IFERROR(Y355/H355,"0")</f>
        <v>23</v>
      </c>
      <c r="Z356" s="559">
        <f>IFERROR(IF(Z354="",0,Z354),"0")+IFERROR(IF(Z355="",0,Z355),"0")</f>
        <v>0.50024999999999997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337</v>
      </c>
      <c r="Y357" s="559">
        <f>IFERROR(SUM(Y354:Y355),"0")</f>
        <v>345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11</v>
      </c>
      <c r="Y360" s="558">
        <f>IFERROR(IF(X360="",0,CEILING((X360/$H360),1)*$H360),"")</f>
        <v>18</v>
      </c>
      <c r="Z360" s="36">
        <f>IFERROR(IF(Y360=0,"",ROUNDUP(Y360/H360,0)*0.01898),"")</f>
        <v>3.7960000000000001E-2</v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11.634333333333334</v>
      </c>
      <c r="BN360" s="64">
        <f>IFERROR(Y360*I360/H360,"0")</f>
        <v>19.038</v>
      </c>
      <c r="BO360" s="64">
        <f>IFERROR(1/J360*(X360/H360),"0")</f>
        <v>1.9097222222222224E-2</v>
      </c>
      <c r="BP360" s="64">
        <f>IFERROR(1/J360*(Y360/H360),"0")</f>
        <v>3.125E-2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1.2222222222222223</v>
      </c>
      <c r="Y361" s="559">
        <f>IFERROR(Y359/H359,"0")+IFERROR(Y360/H360,"0")</f>
        <v>2</v>
      </c>
      <c r="Z361" s="559">
        <f>IFERROR(IF(Z359="",0,Z359),"0")+IFERROR(IF(Z360="",0,Z360),"0")</f>
        <v>3.7960000000000001E-2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11</v>
      </c>
      <c r="Y362" s="559">
        <f>IFERROR(SUM(Y359:Y360),"0")</f>
        <v>18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80</v>
      </c>
      <c r="Y364" s="558">
        <f>IFERROR(IF(X364="",0,CEILING((X364/$H364),1)*$H364),"")</f>
        <v>81</v>
      </c>
      <c r="Z364" s="36">
        <f>IFERROR(IF(Y364=0,"",ROUNDUP(Y364/H364,0)*0.01898),"")</f>
        <v>0.17082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84.61333333333333</v>
      </c>
      <c r="BN364" s="64">
        <f>IFERROR(Y364*I364/H364,"0")</f>
        <v>85.670999999999992</v>
      </c>
      <c r="BO364" s="64">
        <f>IFERROR(1/J364*(X364/H364),"0")</f>
        <v>0.1388888888888889</v>
      </c>
      <c r="BP364" s="64">
        <f>IFERROR(1/J364*(Y364/H364),"0")</f>
        <v>0.140625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8.8888888888888893</v>
      </c>
      <c r="Y365" s="559">
        <f>IFERROR(Y364/H364,"0")</f>
        <v>9</v>
      </c>
      <c r="Z365" s="559">
        <f>IFERROR(IF(Z364="",0,Z364),"0")</f>
        <v>0.17082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80</v>
      </c>
      <c r="Y366" s="559">
        <f>IFERROR(SUM(Y364:Y364),"0")</f>
        <v>81</v>
      </c>
      <c r="Z366" s="37"/>
      <c r="AA366" s="560"/>
      <c r="AB366" s="560"/>
      <c r="AC366" s="560"/>
    </row>
    <row r="367" spans="1:68" ht="16.5" hidden="1" customHeight="1" x14ac:dyDescent="0.25">
      <c r="A367" s="576" t="s">
        <v>576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577</v>
      </c>
      <c r="B369" s="54" t="s">
        <v>578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585</v>
      </c>
      <c r="B375" s="54" t="s">
        <v>586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990</v>
      </c>
      <c r="Y379" s="558">
        <f>IFERROR(IF(X379="",0,CEILING((X379/$H379),1)*$H379),"")</f>
        <v>990</v>
      </c>
      <c r="Z379" s="36">
        <f>IFERROR(IF(Y379=0,"",ROUNDUP(Y379/H379,0)*0.01898),"")</f>
        <v>2.0878000000000001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1047.0899999999999</v>
      </c>
      <c r="BN379" s="64">
        <f>IFERROR(Y379*I379/H379,"0")</f>
        <v>1047.0899999999999</v>
      </c>
      <c r="BO379" s="64">
        <f>IFERROR(1/J379*(X379/H379),"0")</f>
        <v>1.71875</v>
      </c>
      <c r="BP379" s="64">
        <f>IFERROR(1/J379*(Y379/H379),"0")</f>
        <v>1.71875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110</v>
      </c>
      <c r="Y381" s="559">
        <f>IFERROR(Y379/H379,"0")+IFERROR(Y380/H380,"0")</f>
        <v>110</v>
      </c>
      <c r="Z381" s="559">
        <f>IFERROR(IF(Z379="",0,Z379),"0")+IFERROR(IF(Z380="",0,Z380),"0")</f>
        <v>2.0878000000000001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990</v>
      </c>
      <c r="Y382" s="559">
        <f>IFERROR(SUM(Y379:Y380),"0")</f>
        <v>990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596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597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598</v>
      </c>
      <c r="B390" s="54" t="s">
        <v>599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601</v>
      </c>
      <c r="B392" s="54" t="s">
        <v>604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618</v>
      </c>
      <c r="B398" s="54" t="s">
        <v>619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629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633</v>
      </c>
      <c r="B413" s="54" t="s">
        <v>634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644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645</v>
      </c>
      <c r="B421" s="54" t="s">
        <v>646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648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652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652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40</v>
      </c>
      <c r="Y432" s="558">
        <f t="shared" ref="Y432:Y445" si="58">IFERROR(IF(X432="",0,CEILING((X432/$H432),1)*$H432),"")</f>
        <v>42.24</v>
      </c>
      <c r="Z432" s="36">
        <f t="shared" ref="Z432:Z438" si="59">IFERROR(IF(Y432=0,"",ROUNDUP(Y432/H432,0)*0.01196),"")</f>
        <v>9.5680000000000001E-2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42.727272727272727</v>
      </c>
      <c r="BN432" s="64">
        <f t="shared" ref="BN432:BN445" si="61">IFERROR(Y432*I432/H432,"0")</f>
        <v>45.12</v>
      </c>
      <c r="BO432" s="64">
        <f t="shared" ref="BO432:BO445" si="62">IFERROR(1/J432*(X432/H432),"0")</f>
        <v>7.2843822843822847E-2</v>
      </c>
      <c r="BP432" s="64">
        <f t="shared" ref="BP432:BP445" si="63">IFERROR(1/J432*(Y432/H432),"0")</f>
        <v>7.6923076923076927E-2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38</v>
      </c>
      <c r="Y433" s="558">
        <f t="shared" si="58"/>
        <v>42.24</v>
      </c>
      <c r="Z433" s="36">
        <f t="shared" si="59"/>
        <v>9.5680000000000001E-2</v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40.590909090909086</v>
      </c>
      <c r="BN433" s="64">
        <f t="shared" si="61"/>
        <v>45.12</v>
      </c>
      <c r="BO433" s="64">
        <f t="shared" si="62"/>
        <v>6.9201631701631697E-2</v>
      </c>
      <c r="BP433" s="64">
        <f t="shared" si="63"/>
        <v>7.6923076923076927E-2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161</v>
      </c>
      <c r="Y434" s="558">
        <f t="shared" si="58"/>
        <v>163.68</v>
      </c>
      <c r="Z434" s="36">
        <f t="shared" si="59"/>
        <v>0.37075999999999998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171.97727272727272</v>
      </c>
      <c r="BN434" s="64">
        <f t="shared" si="61"/>
        <v>174.84</v>
      </c>
      <c r="BO434" s="64">
        <f t="shared" si="62"/>
        <v>0.29319638694638694</v>
      </c>
      <c r="BP434" s="64">
        <f t="shared" si="63"/>
        <v>0.29807692307692307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233</v>
      </c>
      <c r="Y437" s="558">
        <f t="shared" si="58"/>
        <v>237.60000000000002</v>
      </c>
      <c r="Z437" s="36">
        <f t="shared" si="59"/>
        <v>0.53820000000000001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248.8863636363636</v>
      </c>
      <c r="BN437" s="64">
        <f t="shared" si="61"/>
        <v>253.8</v>
      </c>
      <c r="BO437" s="64">
        <f t="shared" si="62"/>
        <v>0.42431526806526804</v>
      </c>
      <c r="BP437" s="64">
        <f t="shared" si="63"/>
        <v>0.43269230769230771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89.393939393939391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92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1.10032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472</v>
      </c>
      <c r="Y447" s="559">
        <f>IFERROR(SUM(Y432:Y445),"0")</f>
        <v>485.76000000000005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153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163.43181818181816</v>
      </c>
      <c r="BN449" s="64">
        <f>IFERROR(Y449*I449/H449,"0")</f>
        <v>163.56</v>
      </c>
      <c r="BO449" s="64">
        <f>IFERROR(1/J449*(X449/H449),"0")</f>
        <v>0.2786276223776224</v>
      </c>
      <c r="BP449" s="64">
        <f>IFERROR(1/J449*(Y449/H449),"0")</f>
        <v>0.27884615384615385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28.977272727272727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153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hidden="1" customHeight="1" x14ac:dyDescent="0.25">
      <c r="A455" s="54" t="s">
        <v>696</v>
      </c>
      <c r="B455" s="54" t="s">
        <v>697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151</v>
      </c>
      <c r="Y456" s="558">
        <f t="shared" si="64"/>
        <v>153.12</v>
      </c>
      <c r="Z456" s="36">
        <f>IFERROR(IF(Y456=0,"",ROUNDUP(Y456/H456,0)*0.01196),"")</f>
        <v>0.34683999999999998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161.29545454545453</v>
      </c>
      <c r="BN456" s="64">
        <f t="shared" si="66"/>
        <v>163.56</v>
      </c>
      <c r="BO456" s="64">
        <f t="shared" si="67"/>
        <v>0.27498543123543123</v>
      </c>
      <c r="BP456" s="64">
        <f t="shared" si="68"/>
        <v>0.27884615384615385</v>
      </c>
    </row>
    <row r="457" spans="1:68" ht="27" hidden="1" customHeight="1" x14ac:dyDescent="0.25">
      <c r="A457" s="54" t="s">
        <v>702</v>
      </c>
      <c r="B457" s="54" t="s">
        <v>703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28.598484848484848</v>
      </c>
      <c r="Y462" s="559">
        <f>IFERROR(Y455/H455,"0")+IFERROR(Y456/H456,"0")+IFERROR(Y457/H457,"0")+IFERROR(Y458/H458,"0")+IFERROR(Y459/H459,"0")+IFERROR(Y460/H460,"0")+IFERROR(Y461/H461,"0")</f>
        <v>29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0.34683999999999998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151</v>
      </c>
      <c r="Y463" s="559">
        <f>IFERROR(SUM(Y455:Y461),"0")</f>
        <v>153.12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721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721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11032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11162.250000000002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11643.070059833637</v>
      </c>
      <c r="Y506" s="559">
        <f>IFERROR(SUM(BN22:BN502),"0")</f>
        <v>11780.339000000002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19</v>
      </c>
      <c r="Y507" s="38">
        <f>ROUNDUP(SUM(BP22:BP502),0)</f>
        <v>20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12118.070059833637</v>
      </c>
      <c r="Y508" s="559">
        <f>GrossWeightTotalR+PalletQtyTotalR*25</f>
        <v>12280.339000000002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1925.1425263938281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1947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22.392430000000004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541</v>
      </c>
      <c r="U512" s="604"/>
      <c r="V512" s="579" t="s">
        <v>596</v>
      </c>
      <c r="W512" s="713"/>
      <c r="X512" s="713"/>
      <c r="Y512" s="604"/>
      <c r="Z512" s="554" t="s">
        <v>652</v>
      </c>
      <c r="AA512" s="579" t="s">
        <v>721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397</v>
      </c>
      <c r="M513" s="579" t="s">
        <v>413</v>
      </c>
      <c r="N513" s="555"/>
      <c r="O513" s="579" t="s">
        <v>427</v>
      </c>
      <c r="P513" s="579" t="s">
        <v>437</v>
      </c>
      <c r="Q513" s="579" t="s">
        <v>444</v>
      </c>
      <c r="R513" s="579" t="s">
        <v>449</v>
      </c>
      <c r="S513" s="579" t="s">
        <v>531</v>
      </c>
      <c r="T513" s="579" t="s">
        <v>542</v>
      </c>
      <c r="U513" s="579" t="s">
        <v>576</v>
      </c>
      <c r="V513" s="579" t="s">
        <v>597</v>
      </c>
      <c r="W513" s="579" t="s">
        <v>629</v>
      </c>
      <c r="X513" s="579" t="s">
        <v>644</v>
      </c>
      <c r="Y513" s="579" t="s">
        <v>648</v>
      </c>
      <c r="Z513" s="579" t="s">
        <v>652</v>
      </c>
      <c r="AA513" s="579" t="s">
        <v>721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114.7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404.8</v>
      </c>
      <c r="E515" s="46">
        <f>IFERROR(Y89*1,"0")+IFERROR(Y90*1,"0")+IFERROR(Y91*1,"0")+IFERROR(Y95*1,"0")+IFERROR(Y96*1,"0")+IFERROR(Y97*1,"0")+IFERROR(Y98*1,"0")+IFERROR(Y99*1,"0")</f>
        <v>648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929.1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648.00000000000011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2455.7999999999997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89.2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680.84999999999991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3309</v>
      </c>
      <c r="U515" s="46">
        <f>IFERROR(Y369*1,"0")+IFERROR(Y370*1,"0")+IFERROR(Y371*1,"0")+IFERROR(Y375*1,"0")+IFERROR(Y379*1,"0")+IFERROR(Y380*1,"0")+IFERROR(Y384*1,"0")</f>
        <v>990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792.00000000000011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33,00"/>
        <filter val="1 395,00"/>
        <filter val="1 452,00"/>
        <filter val="1 925,14"/>
        <filter val="1,22"/>
        <filter val="1,79"/>
        <filter val="10,00"/>
        <filter val="10,42"/>
        <filter val="105,00"/>
        <filter val="106,00"/>
        <filter val="11 032,00"/>
        <filter val="11 643,07"/>
        <filter val="11,00"/>
        <filter val="11,11"/>
        <filter val="11,44"/>
        <filter val="110,00"/>
        <filter val="114,00"/>
        <filter val="12 118,07"/>
        <filter val="125,00"/>
        <filter val="14,00"/>
        <filter val="141,00"/>
        <filter val="15,00"/>
        <filter val="15,74"/>
        <filter val="151,00"/>
        <filter val="153,00"/>
        <filter val="16,00"/>
        <filter val="161,00"/>
        <filter val="170,00"/>
        <filter val="19"/>
        <filter val="19,00"/>
        <filter val="190,00"/>
        <filter val="2 850,00"/>
        <filter val="2,75"/>
        <filter val="20,00"/>
        <filter val="208,00"/>
        <filter val="213,33"/>
        <filter val="22,47"/>
        <filter val="222,00"/>
        <filter val="228,00"/>
        <filter val="233,00"/>
        <filter val="234,00"/>
        <filter val="239,00"/>
        <filter val="25,00"/>
        <filter val="252,41"/>
        <filter val="253,00"/>
        <filter val="269,00"/>
        <filter val="28,60"/>
        <filter val="28,98"/>
        <filter val="30,81"/>
        <filter val="315,00"/>
        <filter val="331,00"/>
        <filter val="337,00"/>
        <filter val="36,39"/>
        <filter val="36,81"/>
        <filter val="38,00"/>
        <filter val="387,00"/>
        <filter val="393,00"/>
        <filter val="4,76"/>
        <filter val="40,00"/>
        <filter val="41,25"/>
        <filter val="42,00"/>
        <filter val="466,00"/>
        <filter val="472,00"/>
        <filter val="480,00"/>
        <filter val="488,23"/>
        <filter val="49,00"/>
        <filter val="5,00"/>
        <filter val="50,00"/>
        <filter val="523,00"/>
        <filter val="57,00"/>
        <filter val="62,00"/>
        <filter val="640,00"/>
        <filter val="641,00"/>
        <filter val="7,00"/>
        <filter val="72,00"/>
        <filter val="73,00"/>
        <filter val="77,00"/>
        <filter val="79,00"/>
        <filter val="8,15"/>
        <filter val="8,89"/>
        <filter val="80,00"/>
        <filter val="80,71"/>
        <filter val="84,00"/>
        <filter val="85,00"/>
        <filter val="87,00"/>
        <filter val="89,39"/>
        <filter val="9,00"/>
        <filter val="9,81"/>
        <filter val="93,00"/>
        <filter val="93,09"/>
        <filter val="94,81"/>
        <filter val="949,00"/>
        <filter val="95,00"/>
        <filter val="99,00"/>
        <filter val="99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