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C5B77BB-A698-4767-8685-F05B3B929B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Y142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BP124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Y121" i="1" s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H9" i="1"/>
  <c r="A9" i="1"/>
  <c r="D7" i="1"/>
  <c r="Q6" i="1"/>
  <c r="P2" i="1"/>
  <c r="BP166" i="1" l="1"/>
  <c r="BN166" i="1"/>
  <c r="Z166" i="1"/>
  <c r="BP195" i="1"/>
  <c r="BN195" i="1"/>
  <c r="Z195" i="1"/>
  <c r="BP219" i="1"/>
  <c r="BN219" i="1"/>
  <c r="Z219" i="1"/>
  <c r="BP253" i="1"/>
  <c r="BN253" i="1"/>
  <c r="Z253" i="1"/>
  <c r="BP302" i="1"/>
  <c r="BN302" i="1"/>
  <c r="Z302" i="1"/>
  <c r="BP324" i="1"/>
  <c r="BN324" i="1"/>
  <c r="Z324" i="1"/>
  <c r="BP380" i="1"/>
  <c r="BN380" i="1"/>
  <c r="Z380" i="1"/>
  <c r="Y386" i="1"/>
  <c r="Y385" i="1"/>
  <c r="BP384" i="1"/>
  <c r="BN384" i="1"/>
  <c r="Z384" i="1"/>
  <c r="Z385" i="1" s="1"/>
  <c r="BP390" i="1"/>
  <c r="BN390" i="1"/>
  <c r="Z390" i="1"/>
  <c r="BP433" i="1"/>
  <c r="BN433" i="1"/>
  <c r="Z433" i="1"/>
  <c r="BP450" i="1"/>
  <c r="BN450" i="1"/>
  <c r="Z450" i="1"/>
  <c r="Y478" i="1"/>
  <c r="Y477" i="1"/>
  <c r="BP473" i="1"/>
  <c r="BN473" i="1"/>
  <c r="Z473" i="1"/>
  <c r="BP475" i="1"/>
  <c r="BN475" i="1"/>
  <c r="Z475" i="1"/>
  <c r="BP487" i="1"/>
  <c r="BN487" i="1"/>
  <c r="Z487" i="1"/>
  <c r="Z28" i="1"/>
  <c r="BN28" i="1"/>
  <c r="Z55" i="1"/>
  <c r="BN55" i="1"/>
  <c r="Z69" i="1"/>
  <c r="BN69" i="1"/>
  <c r="Y72" i="1"/>
  <c r="Z83" i="1"/>
  <c r="BN83" i="1"/>
  <c r="Z97" i="1"/>
  <c r="BN97" i="1"/>
  <c r="Z112" i="1"/>
  <c r="BN112" i="1"/>
  <c r="Y115" i="1"/>
  <c r="Z131" i="1"/>
  <c r="BN131" i="1"/>
  <c r="BP150" i="1"/>
  <c r="BN150" i="1"/>
  <c r="Z150" i="1"/>
  <c r="BP176" i="1"/>
  <c r="BN176" i="1"/>
  <c r="Z176" i="1"/>
  <c r="BP207" i="1"/>
  <c r="BN207" i="1"/>
  <c r="Z207" i="1"/>
  <c r="BP230" i="1"/>
  <c r="BN230" i="1"/>
  <c r="Z230" i="1"/>
  <c r="BP292" i="1"/>
  <c r="BN292" i="1"/>
  <c r="Z292" i="1"/>
  <c r="BP312" i="1"/>
  <c r="BN312" i="1"/>
  <c r="Z312" i="1"/>
  <c r="BP347" i="1"/>
  <c r="BN347" i="1"/>
  <c r="Z347" i="1"/>
  <c r="BP398" i="1"/>
  <c r="BN398" i="1"/>
  <c r="Z398" i="1"/>
  <c r="BP436" i="1"/>
  <c r="BN436" i="1"/>
  <c r="Z436" i="1"/>
  <c r="BP466" i="1"/>
  <c r="BN466" i="1"/>
  <c r="Z466" i="1"/>
  <c r="BP474" i="1"/>
  <c r="BN474" i="1"/>
  <c r="Z474" i="1"/>
  <c r="BP476" i="1"/>
  <c r="BN476" i="1"/>
  <c r="Z476" i="1"/>
  <c r="Y489" i="1"/>
  <c r="Y488" i="1"/>
  <c r="BP486" i="1"/>
  <c r="BN486" i="1"/>
  <c r="Z486" i="1"/>
  <c r="Y177" i="1"/>
  <c r="BP213" i="1"/>
  <c r="BN213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BP255" i="1"/>
  <c r="BN255" i="1"/>
  <c r="Z255" i="1"/>
  <c r="BP294" i="1"/>
  <c r="BN294" i="1"/>
  <c r="Z294" i="1"/>
  <c r="BP304" i="1"/>
  <c r="BN304" i="1"/>
  <c r="Z304" i="1"/>
  <c r="Y320" i="1"/>
  <c r="BP316" i="1"/>
  <c r="BN316" i="1"/>
  <c r="Z316" i="1"/>
  <c r="BP345" i="1"/>
  <c r="BN345" i="1"/>
  <c r="Z345" i="1"/>
  <c r="BP370" i="1"/>
  <c r="BN370" i="1"/>
  <c r="Z370" i="1"/>
  <c r="BP396" i="1"/>
  <c r="BN396" i="1"/>
  <c r="Z396" i="1"/>
  <c r="BP415" i="1"/>
  <c r="BN415" i="1"/>
  <c r="Z415" i="1"/>
  <c r="BP444" i="1"/>
  <c r="BN444" i="1"/>
  <c r="Z444" i="1"/>
  <c r="BP460" i="1"/>
  <c r="BN460" i="1"/>
  <c r="Z460" i="1"/>
  <c r="BP497" i="1"/>
  <c r="BN497" i="1"/>
  <c r="Z497" i="1"/>
  <c r="Z22" i="1"/>
  <c r="Z23" i="1" s="1"/>
  <c r="BN22" i="1"/>
  <c r="BP22" i="1"/>
  <c r="Z26" i="1"/>
  <c r="BN26" i="1"/>
  <c r="Z30" i="1"/>
  <c r="BN30" i="1"/>
  <c r="Z53" i="1"/>
  <c r="BN53" i="1"/>
  <c r="Z57" i="1"/>
  <c r="BN57" i="1"/>
  <c r="Z63" i="1"/>
  <c r="BN63" i="1"/>
  <c r="Z75" i="1"/>
  <c r="BN75" i="1"/>
  <c r="Z79" i="1"/>
  <c r="BN79" i="1"/>
  <c r="Y85" i="1"/>
  <c r="Z90" i="1"/>
  <c r="BN90" i="1"/>
  <c r="Z95" i="1"/>
  <c r="BN95" i="1"/>
  <c r="Y100" i="1"/>
  <c r="Z99" i="1"/>
  <c r="BN99" i="1"/>
  <c r="Z106" i="1"/>
  <c r="BN106" i="1"/>
  <c r="Z118" i="1"/>
  <c r="BN118" i="1"/>
  <c r="Z124" i="1"/>
  <c r="BN124" i="1"/>
  <c r="Z135" i="1"/>
  <c r="BN135" i="1"/>
  <c r="BP135" i="1"/>
  <c r="Z152" i="1"/>
  <c r="BN152" i="1"/>
  <c r="Y172" i="1"/>
  <c r="Z164" i="1"/>
  <c r="BN164" i="1"/>
  <c r="Z168" i="1"/>
  <c r="BN168" i="1"/>
  <c r="Z174" i="1"/>
  <c r="BN174" i="1"/>
  <c r="BP174" i="1"/>
  <c r="Z191" i="1"/>
  <c r="BN191" i="1"/>
  <c r="Y203" i="1"/>
  <c r="Z197" i="1"/>
  <c r="BN197" i="1"/>
  <c r="Z201" i="1"/>
  <c r="BN201" i="1"/>
  <c r="Z209" i="1"/>
  <c r="BN209" i="1"/>
  <c r="Z213" i="1"/>
  <c r="BP228" i="1"/>
  <c r="BN228" i="1"/>
  <c r="Z228" i="1"/>
  <c r="Y257" i="1"/>
  <c r="BP251" i="1"/>
  <c r="BN251" i="1"/>
  <c r="Z251" i="1"/>
  <c r="BP290" i="1"/>
  <c r="BN290" i="1"/>
  <c r="Z290" i="1"/>
  <c r="BP300" i="1"/>
  <c r="BN300" i="1"/>
  <c r="Z300" i="1"/>
  <c r="BP310" i="1"/>
  <c r="BN310" i="1"/>
  <c r="Z310" i="1"/>
  <c r="Y319" i="1"/>
  <c r="BP330" i="1"/>
  <c r="BN330" i="1"/>
  <c r="Z330" i="1"/>
  <c r="BP349" i="1"/>
  <c r="BN349" i="1"/>
  <c r="Z349" i="1"/>
  <c r="BP392" i="1"/>
  <c r="BN392" i="1"/>
  <c r="Z392" i="1"/>
  <c r="BP404" i="1"/>
  <c r="BN404" i="1"/>
  <c r="Z404" i="1"/>
  <c r="BP438" i="1"/>
  <c r="BN438" i="1"/>
  <c r="Z438" i="1"/>
  <c r="BP456" i="1"/>
  <c r="BN456" i="1"/>
  <c r="Z456" i="1"/>
  <c r="Y499" i="1"/>
  <c r="Y498" i="1"/>
  <c r="BP496" i="1"/>
  <c r="BN496" i="1"/>
  <c r="Z496" i="1"/>
  <c r="Z498" i="1" s="1"/>
  <c r="Y314" i="1"/>
  <c r="W515" i="1"/>
  <c r="Y417" i="1"/>
  <c r="BP27" i="1"/>
  <c r="BN27" i="1"/>
  <c r="Z27" i="1"/>
  <c r="Y36" i="1"/>
  <c r="BP35" i="1"/>
  <c r="BN35" i="1"/>
  <c r="Z35" i="1"/>
  <c r="Z36" i="1" s="1"/>
  <c r="C515" i="1"/>
  <c r="Y44" i="1"/>
  <c r="BP41" i="1"/>
  <c r="BN41" i="1"/>
  <c r="Z41" i="1"/>
  <c r="BP54" i="1"/>
  <c r="BN54" i="1"/>
  <c r="Z54" i="1"/>
  <c r="BP62" i="1"/>
  <c r="BN62" i="1"/>
  <c r="Z62" i="1"/>
  <c r="BP78" i="1"/>
  <c r="BN78" i="1"/>
  <c r="Z78" i="1"/>
  <c r="BP91" i="1"/>
  <c r="BN91" i="1"/>
  <c r="Z91" i="1"/>
  <c r="BP125" i="1"/>
  <c r="BN125" i="1"/>
  <c r="Z125" i="1"/>
  <c r="Z126" i="1" s="1"/>
  <c r="BP165" i="1"/>
  <c r="BN165" i="1"/>
  <c r="Z165" i="1"/>
  <c r="BP169" i="1"/>
  <c r="BN169" i="1"/>
  <c r="Z169" i="1"/>
  <c r="BP186" i="1"/>
  <c r="BN186" i="1"/>
  <c r="Z186" i="1"/>
  <c r="Z187" i="1" s="1"/>
  <c r="Y188" i="1"/>
  <c r="BP198" i="1"/>
  <c r="BN198" i="1"/>
  <c r="Z198" i="1"/>
  <c r="BP202" i="1"/>
  <c r="BN202" i="1"/>
  <c r="Z202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65" i="1"/>
  <c r="O515" i="1"/>
  <c r="Y271" i="1"/>
  <c r="BP268" i="1"/>
  <c r="BN268" i="1"/>
  <c r="Z268" i="1"/>
  <c r="BP31" i="1"/>
  <c r="BN31" i="1"/>
  <c r="Z31" i="1"/>
  <c r="Y33" i="1"/>
  <c r="Y37" i="1"/>
  <c r="Y58" i="1"/>
  <c r="BP70" i="1"/>
  <c r="BN70" i="1"/>
  <c r="Z70" i="1"/>
  <c r="Y81" i="1"/>
  <c r="BP74" i="1"/>
  <c r="BN74" i="1"/>
  <c r="Z74" i="1"/>
  <c r="Y93" i="1"/>
  <c r="BP96" i="1"/>
  <c r="BN96" i="1"/>
  <c r="Z96" i="1"/>
  <c r="BP105" i="1"/>
  <c r="BN105" i="1"/>
  <c r="Z105" i="1"/>
  <c r="BP113" i="1"/>
  <c r="BN113" i="1"/>
  <c r="Z113" i="1"/>
  <c r="Y122" i="1"/>
  <c r="BP117" i="1"/>
  <c r="BN117" i="1"/>
  <c r="Z117" i="1"/>
  <c r="Y127" i="1"/>
  <c r="G515" i="1"/>
  <c r="Y133" i="1"/>
  <c r="BP130" i="1"/>
  <c r="BN130" i="1"/>
  <c r="Z130" i="1"/>
  <c r="Z132" i="1" s="1"/>
  <c r="BP151" i="1"/>
  <c r="BN151" i="1"/>
  <c r="Z151" i="1"/>
  <c r="Z153" i="1" s="1"/>
  <c r="Y193" i="1"/>
  <c r="BP190" i="1"/>
  <c r="BN190" i="1"/>
  <c r="Z190" i="1"/>
  <c r="Z192" i="1" s="1"/>
  <c r="F10" i="1"/>
  <c r="J9" i="1"/>
  <c r="F9" i="1"/>
  <c r="A10" i="1"/>
  <c r="X505" i="1"/>
  <c r="Y32" i="1"/>
  <c r="BP29" i="1"/>
  <c r="BN29" i="1"/>
  <c r="Z29" i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15" i="1"/>
  <c r="BP56" i="1"/>
  <c r="BN56" i="1"/>
  <c r="Z56" i="1"/>
  <c r="Y65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5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09" i="1"/>
  <c r="Y114" i="1"/>
  <c r="BP111" i="1"/>
  <c r="BN111" i="1"/>
  <c r="Z111" i="1"/>
  <c r="Z114" i="1" s="1"/>
  <c r="BP119" i="1"/>
  <c r="BN119" i="1"/>
  <c r="Z119" i="1"/>
  <c r="Y126" i="1"/>
  <c r="Y132" i="1"/>
  <c r="BP136" i="1"/>
  <c r="BN136" i="1"/>
  <c r="Z136" i="1"/>
  <c r="Z137" i="1" s="1"/>
  <c r="Y138" i="1"/>
  <c r="Y143" i="1"/>
  <c r="BP140" i="1"/>
  <c r="BN140" i="1"/>
  <c r="Z140" i="1"/>
  <c r="Z142" i="1" s="1"/>
  <c r="H515" i="1"/>
  <c r="Y154" i="1"/>
  <c r="Y153" i="1"/>
  <c r="BP163" i="1"/>
  <c r="BN163" i="1"/>
  <c r="Z163" i="1"/>
  <c r="BP167" i="1"/>
  <c r="BN167" i="1"/>
  <c r="Z167" i="1"/>
  <c r="Y171" i="1"/>
  <c r="BP175" i="1"/>
  <c r="BN175" i="1"/>
  <c r="Z175" i="1"/>
  <c r="Z177" i="1" s="1"/>
  <c r="Y192" i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Y220" i="1"/>
  <c r="BP225" i="1"/>
  <c r="BN225" i="1"/>
  <c r="Z225" i="1"/>
  <c r="BP229" i="1"/>
  <c r="BN229" i="1"/>
  <c r="Z229" i="1"/>
  <c r="Z231" i="1" s="1"/>
  <c r="BP243" i="1"/>
  <c r="BN243" i="1"/>
  <c r="Z243" i="1"/>
  <c r="Y247" i="1"/>
  <c r="BP252" i="1"/>
  <c r="BN252" i="1"/>
  <c r="Z252" i="1"/>
  <c r="L515" i="1"/>
  <c r="Y256" i="1"/>
  <c r="BP262" i="1"/>
  <c r="BN262" i="1"/>
  <c r="Z262" i="1"/>
  <c r="Z264" i="1" s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93" i="1"/>
  <c r="BN293" i="1"/>
  <c r="Y295" i="1"/>
  <c r="BP299" i="1"/>
  <c r="BN299" i="1"/>
  <c r="Z299" i="1"/>
  <c r="BP303" i="1"/>
  <c r="BN303" i="1"/>
  <c r="Z303" i="1"/>
  <c r="BP311" i="1"/>
  <c r="BN311" i="1"/>
  <c r="Z311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Y340" i="1"/>
  <c r="T515" i="1"/>
  <c r="Y351" i="1"/>
  <c r="BP344" i="1"/>
  <c r="BN344" i="1"/>
  <c r="Z344" i="1"/>
  <c r="BP348" i="1"/>
  <c r="BN348" i="1"/>
  <c r="Z348" i="1"/>
  <c r="BP360" i="1"/>
  <c r="BN360" i="1"/>
  <c r="Z360" i="1"/>
  <c r="Z361" i="1" s="1"/>
  <c r="Y362" i="1"/>
  <c r="Y365" i="1"/>
  <c r="BP364" i="1"/>
  <c r="BN364" i="1"/>
  <c r="Z364" i="1"/>
  <c r="Z365" i="1" s="1"/>
  <c r="Y366" i="1"/>
  <c r="Y372" i="1"/>
  <c r="BP369" i="1"/>
  <c r="BN369" i="1"/>
  <c r="Z369" i="1"/>
  <c r="BP391" i="1"/>
  <c r="BN391" i="1"/>
  <c r="Z391" i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BP416" i="1"/>
  <c r="BN416" i="1"/>
  <c r="Z416" i="1"/>
  <c r="Y418" i="1"/>
  <c r="X515" i="1"/>
  <c r="Y422" i="1"/>
  <c r="BP421" i="1"/>
  <c r="BN421" i="1"/>
  <c r="Z421" i="1"/>
  <c r="Z422" i="1" s="1"/>
  <c r="Y423" i="1"/>
  <c r="Y427" i="1"/>
  <c r="BP426" i="1"/>
  <c r="BN426" i="1"/>
  <c r="Z426" i="1"/>
  <c r="Z427" i="1" s="1"/>
  <c r="Y428" i="1"/>
  <c r="Z515" i="1"/>
  <c r="Y446" i="1"/>
  <c r="Y447" i="1"/>
  <c r="BP432" i="1"/>
  <c r="BN432" i="1"/>
  <c r="Z432" i="1"/>
  <c r="BP435" i="1"/>
  <c r="BN435" i="1"/>
  <c r="Z435" i="1"/>
  <c r="BP439" i="1"/>
  <c r="BN439" i="1"/>
  <c r="Z439" i="1"/>
  <c r="U515" i="1"/>
  <c r="B515" i="1"/>
  <c r="X506" i="1"/>
  <c r="X507" i="1"/>
  <c r="X509" i="1"/>
  <c r="Y24" i="1"/>
  <c r="F515" i="1"/>
  <c r="Y108" i="1"/>
  <c r="Y148" i="1"/>
  <c r="I515" i="1"/>
  <c r="Y160" i="1"/>
  <c r="J515" i="1"/>
  <c r="Y187" i="1"/>
  <c r="K515" i="1"/>
  <c r="Y232" i="1"/>
  <c r="M515" i="1"/>
  <c r="Y264" i="1"/>
  <c r="Z289" i="1"/>
  <c r="BN289" i="1"/>
  <c r="BP289" i="1"/>
  <c r="Z291" i="1"/>
  <c r="BN291" i="1"/>
  <c r="Z293" i="1"/>
  <c r="Y306" i="1"/>
  <c r="BP301" i="1"/>
  <c r="BN301" i="1"/>
  <c r="Z301" i="1"/>
  <c r="Z305" i="1" s="1"/>
  <c r="Y305" i="1"/>
  <c r="BP309" i="1"/>
  <c r="BN309" i="1"/>
  <c r="Z309" i="1"/>
  <c r="Z313" i="1" s="1"/>
  <c r="Y313" i="1"/>
  <c r="BP317" i="1"/>
  <c r="BN317" i="1"/>
  <c r="Z317" i="1"/>
  <c r="Z319" i="1" s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Z339" i="1" s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61" i="1"/>
  <c r="BP371" i="1"/>
  <c r="BN371" i="1"/>
  <c r="Z371" i="1"/>
  <c r="Y373" i="1"/>
  <c r="Y376" i="1"/>
  <c r="BP375" i="1"/>
  <c r="BN375" i="1"/>
  <c r="Z375" i="1"/>
  <c r="Z376" i="1" s="1"/>
  <c r="Y377" i="1"/>
  <c r="Y382" i="1"/>
  <c r="BP379" i="1"/>
  <c r="BN379" i="1"/>
  <c r="Z379" i="1"/>
  <c r="Z381" i="1" s="1"/>
  <c r="BP393" i="1"/>
  <c r="BN393" i="1"/>
  <c r="Z393" i="1"/>
  <c r="BP397" i="1"/>
  <c r="BN397" i="1"/>
  <c r="Z397" i="1"/>
  <c r="Y405" i="1"/>
  <c r="BP414" i="1"/>
  <c r="BN414" i="1"/>
  <c r="Z414" i="1"/>
  <c r="BP434" i="1"/>
  <c r="BN434" i="1"/>
  <c r="Z434" i="1"/>
  <c r="BP437" i="1"/>
  <c r="BN437" i="1"/>
  <c r="Z437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83" i="1"/>
  <c r="BP480" i="1"/>
  <c r="BN480" i="1"/>
  <c r="Z480" i="1"/>
  <c r="AA515" i="1"/>
  <c r="BP482" i="1"/>
  <c r="BN482" i="1"/>
  <c r="Z482" i="1"/>
  <c r="Y484" i="1"/>
  <c r="Y493" i="1"/>
  <c r="BP491" i="1"/>
  <c r="BN491" i="1"/>
  <c r="Z491" i="1"/>
  <c r="Y494" i="1"/>
  <c r="Y515" i="1"/>
  <c r="V515" i="1"/>
  <c r="Y400" i="1"/>
  <c r="Y411" i="1"/>
  <c r="BP440" i="1"/>
  <c r="BN440" i="1"/>
  <c r="BP441" i="1"/>
  <c r="BN441" i="1"/>
  <c r="Z441" i="1"/>
  <c r="BP445" i="1"/>
  <c r="BN445" i="1"/>
  <c r="Z445" i="1"/>
  <c r="Y452" i="1"/>
  <c r="BP449" i="1"/>
  <c r="BN449" i="1"/>
  <c r="Z449" i="1"/>
  <c r="Z452" i="1" s="1"/>
  <c r="BP457" i="1"/>
  <c r="BN457" i="1"/>
  <c r="Z457" i="1"/>
  <c r="BP461" i="1"/>
  <c r="BN461" i="1"/>
  <c r="Z461" i="1"/>
  <c r="Y468" i="1"/>
  <c r="BP465" i="1"/>
  <c r="BN465" i="1"/>
  <c r="Z465" i="1"/>
  <c r="Z468" i="1" s="1"/>
  <c r="BP481" i="1"/>
  <c r="BN481" i="1"/>
  <c r="Z481" i="1"/>
  <c r="BP492" i="1"/>
  <c r="BN492" i="1"/>
  <c r="Z492" i="1"/>
  <c r="AB515" i="1"/>
  <c r="Y503" i="1"/>
  <c r="BP502" i="1"/>
  <c r="BN502" i="1"/>
  <c r="Z502" i="1"/>
  <c r="Z503" i="1" s="1"/>
  <c r="Y504" i="1"/>
  <c r="Z477" i="1" l="1"/>
  <c r="Z417" i="1"/>
  <c r="Z256" i="1"/>
  <c r="Z71" i="1"/>
  <c r="Z488" i="1"/>
  <c r="Z108" i="1"/>
  <c r="Z32" i="1"/>
  <c r="Y507" i="1"/>
  <c r="Z400" i="1"/>
  <c r="Z171" i="1"/>
  <c r="Y506" i="1"/>
  <c r="Y509" i="1"/>
  <c r="Z100" i="1"/>
  <c r="Z65" i="1"/>
  <c r="Z493" i="1"/>
  <c r="Z295" i="1"/>
  <c r="Y505" i="1"/>
  <c r="Z446" i="1"/>
  <c r="Z332" i="1"/>
  <c r="Z326" i="1"/>
  <c r="Z203" i="1"/>
  <c r="Z58" i="1"/>
  <c r="Z121" i="1"/>
  <c r="Z80" i="1"/>
  <c r="Z247" i="1"/>
  <c r="Z215" i="1"/>
  <c r="Z483" i="1"/>
  <c r="Z462" i="1"/>
  <c r="X508" i="1"/>
  <c r="Z372" i="1"/>
  <c r="Z351" i="1"/>
  <c r="Z271" i="1"/>
  <c r="Z44" i="1"/>
  <c r="Y508" i="1" l="1"/>
  <c r="Z510" i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<sst xmlns="http://schemas.openxmlformats.org/spreadsheetml/2006/main" count="2248" uniqueCount="825">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</sst>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58"/>
      <c r="P5" s="24" t="s">
        <v>10</v>
      </c>
      <c r="Q5" s="865">
        <v>45880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4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0.41666666666666669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13</v>
      </c>
      <c r="Y41" s="558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13.52361111111111</v>
      </c>
      <c r="BN41" s="64">
        <f>IFERROR(Y41*I41/H41,"0")</f>
        <v>22.47</v>
      </c>
      <c r="BO41" s="64">
        <f>IFERROR(1/J41*(X41/H41),"0")</f>
        <v>1.8807870370370371E-2</v>
      </c>
      <c r="BP41" s="64">
        <f>IFERROR(1/J41*(Y41/H41),"0")</f>
        <v>3.125E-2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1.2037037037037037</v>
      </c>
      <c r="Y44" s="559">
        <f>IFERROR(Y41/H41,"0")+IFERROR(Y42/H42,"0")+IFERROR(Y43/H43,"0")</f>
        <v>2</v>
      </c>
      <c r="Z44" s="559">
        <f>IFERROR(IF(Z41="",0,Z41),"0")+IFERROR(IF(Z42="",0,Z42),"0")+IFERROR(IF(Z43="",0,Z43),"0")</f>
        <v>3.7960000000000001E-2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13</v>
      </c>
      <c r="Y45" s="559">
        <f>IFERROR(SUM(Y41:Y43),"0")</f>
        <v>21.6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0</v>
      </c>
      <c r="Y58" s="559">
        <f>IFERROR(Y52/H52,"0")+IFERROR(Y53/H53,"0")+IFERROR(Y54/H54,"0")+IFERROR(Y55/H55,"0")+IFERROR(Y56/H56,"0")+IFERROR(Y57/H57,"0")</f>
        <v>0</v>
      </c>
      <c r="Z58" s="559">
        <f>IFERROR(IF(Z52="",0,Z52),"0")+IFERROR(IF(Z53="",0,Z53),"0")+IFERROR(IF(Z54="",0,Z54),"0")+IFERROR(IF(Z55="",0,Z55),"0")+IFERROR(IF(Z56="",0,Z56),"0")+IFERROR(IF(Z57="",0,Z57),"0")</f>
        <v>0</v>
      </c>
      <c r="AA58" s="560"/>
      <c r="AB58" s="560"/>
      <c r="AC58" s="560"/>
    </row>
    <row r="59" spans="1:68" hidden="1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0</v>
      </c>
      <c r="Y59" s="559">
        <f>IFERROR(SUM(Y52:Y57),"0")</f>
        <v>0</v>
      </c>
      <c r="Z59" s="37"/>
      <c r="AA59" s="560"/>
      <c r="AB59" s="560"/>
      <c r="AC59" s="560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14</v>
      </c>
      <c r="Y61" s="558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14.563888888888886</v>
      </c>
      <c r="BN61" s="64">
        <f>IFERROR(Y61*I61/H61,"0")</f>
        <v>22.47</v>
      </c>
      <c r="BO61" s="64">
        <f>IFERROR(1/J61*(X61/H61),"0")</f>
        <v>2.0254629629629629E-2</v>
      </c>
      <c r="BP61" s="64">
        <f>IFERROR(1/J61*(Y61/H61),"0")</f>
        <v>3.125E-2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1.2962962962962963</v>
      </c>
      <c r="Y65" s="559">
        <f>IFERROR(Y61/H61,"0")+IFERROR(Y62/H62,"0")+IFERROR(Y63/H63,"0")+IFERROR(Y64/H64,"0")</f>
        <v>2</v>
      </c>
      <c r="Z65" s="559">
        <f>IFERROR(IF(Z61="",0,Z61),"0")+IFERROR(IF(Z62="",0,Z62),"0")+IFERROR(IF(Z63="",0,Z63),"0")+IFERROR(IF(Z64="",0,Z64),"0")</f>
        <v>3.7960000000000001E-2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14</v>
      </c>
      <c r="Y66" s="559">
        <f>IFERROR(SUM(Y61:Y64),"0")</f>
        <v>21.6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19</v>
      </c>
      <c r="Y83" s="558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20.05961538461538</v>
      </c>
      <c r="BN83" s="64">
        <f>IFERROR(Y83*I83/H83,"0")</f>
        <v>24.704999999999998</v>
      </c>
      <c r="BO83" s="64">
        <f>IFERROR(1/J83*(X83/H83),"0")</f>
        <v>3.8060897435897439E-2</v>
      </c>
      <c r="BP83" s="64">
        <f>IFERROR(1/J83*(Y83/H83),"0")</f>
        <v>4.6875E-2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2.4358974358974361</v>
      </c>
      <c r="Y85" s="559">
        <f>IFERROR(Y83/H83,"0")+IFERROR(Y84/H84,"0")</f>
        <v>3</v>
      </c>
      <c r="Z85" s="559">
        <f>IFERROR(IF(Z83="",0,Z83),"0")+IFERROR(IF(Z84="",0,Z84),"0")</f>
        <v>5.6940000000000004E-2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19</v>
      </c>
      <c r="Y86" s="559">
        <f>IFERROR(SUM(Y83:Y84),"0")</f>
        <v>23.4</v>
      </c>
      <c r="Z86" s="37"/>
      <c r="AA86" s="560"/>
      <c r="AB86" s="560"/>
      <c r="AC86" s="560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33</v>
      </c>
      <c r="Y89" s="558">
        <f>IFERROR(IF(X89="",0,CEILING((X89/$H89),1)*$H89),"")</f>
        <v>43.2</v>
      </c>
      <c r="Z89" s="36">
        <f>IFERROR(IF(Y89=0,"",ROUNDUP(Y89/H89,0)*0.01898),"")</f>
        <v>7.5920000000000001E-2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34.329166666666666</v>
      </c>
      <c r="BN89" s="64">
        <f>IFERROR(Y89*I89/H89,"0")</f>
        <v>44.94</v>
      </c>
      <c r="BO89" s="64">
        <f>IFERROR(1/J89*(X89/H89),"0")</f>
        <v>4.7743055555555552E-2</v>
      </c>
      <c r="BP89" s="64">
        <f>IFERROR(1/J89*(Y89/H89),"0")</f>
        <v>6.25E-2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3.0555555555555554</v>
      </c>
      <c r="Y92" s="559">
        <f>IFERROR(Y89/H89,"0")+IFERROR(Y90/H90,"0")+IFERROR(Y91/H91,"0")</f>
        <v>4</v>
      </c>
      <c r="Z92" s="559">
        <f>IFERROR(IF(Z89="",0,Z89),"0")+IFERROR(IF(Z90="",0,Z90),"0")+IFERROR(IF(Z91="",0,Z91),"0")</f>
        <v>7.5920000000000001E-2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33</v>
      </c>
      <c r="Y93" s="559">
        <f>IFERROR(SUM(Y89:Y91),"0")</f>
        <v>43.2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80</v>
      </c>
      <c r="Y98" s="558">
        <f>IFERROR(IF(X98="",0,CEILING((X98/$H98),1)*$H98),"")</f>
        <v>81</v>
      </c>
      <c r="Z98" s="36">
        <f>IFERROR(IF(Y98=0,"",ROUNDUP(Y98/H98,0)*0.00651),"")</f>
        <v>0.1953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87.466666666666654</v>
      </c>
      <c r="BN98" s="64">
        <f>IFERROR(Y98*I98/H98,"0")</f>
        <v>88.559999999999988</v>
      </c>
      <c r="BO98" s="64">
        <f>IFERROR(1/J98*(X98/H98),"0")</f>
        <v>0.1628001628001628</v>
      </c>
      <c r="BP98" s="64">
        <f>IFERROR(1/J98*(Y98/H98),"0")</f>
        <v>0.16483516483516483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29.629629629629626</v>
      </c>
      <c r="Y100" s="559">
        <f>IFERROR(Y95/H95,"0")+IFERROR(Y96/H96,"0")+IFERROR(Y97/H97,"0")+IFERROR(Y98/H98,"0")+IFERROR(Y99/H99,"0")</f>
        <v>29.999999999999996</v>
      </c>
      <c r="Z100" s="559">
        <f>IFERROR(IF(Z95="",0,Z95),"0")+IFERROR(IF(Z96="",0,Z96),"0")+IFERROR(IF(Z97="",0,Z97),"0")+IFERROR(IF(Z98="",0,Z98),"0")+IFERROR(IF(Z99="",0,Z99),"0")</f>
        <v>0.1953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80</v>
      </c>
      <c r="Y101" s="559">
        <f>IFERROR(SUM(Y95:Y99),"0")</f>
        <v>81</v>
      </c>
      <c r="Z101" s="37"/>
      <c r="AA101" s="560"/>
      <c r="AB101" s="560"/>
      <c r="AC101" s="560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53</v>
      </c>
      <c r="Y104" s="558">
        <f>IFERROR(IF(X104="",0,CEILING((X104/$H104),1)*$H104),"")</f>
        <v>54</v>
      </c>
      <c r="Z104" s="36">
        <f>IFERROR(IF(Y104=0,"",ROUNDUP(Y104/H104,0)*0.01898),"")</f>
        <v>9.4899999999999998E-2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55.134722222222209</v>
      </c>
      <c r="BN104" s="64">
        <f>IFERROR(Y104*I104/H104,"0")</f>
        <v>56.17499999999999</v>
      </c>
      <c r="BO104" s="64">
        <f>IFERROR(1/J104*(X104/H104),"0")</f>
        <v>7.6678240740740741E-2</v>
      </c>
      <c r="BP104" s="64">
        <f>IFERROR(1/J104*(Y104/H104),"0")</f>
        <v>7.8125E-2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4.9074074074074074</v>
      </c>
      <c r="Y108" s="559">
        <f>IFERROR(Y104/H104,"0")+IFERROR(Y105/H105,"0")+IFERROR(Y106/H106,"0")+IFERROR(Y107/H107,"0")</f>
        <v>5</v>
      </c>
      <c r="Z108" s="559">
        <f>IFERROR(IF(Z104="",0,Z104),"0")+IFERROR(IF(Z105="",0,Z105),"0")+IFERROR(IF(Z106="",0,Z106),"0")+IFERROR(IF(Z107="",0,Z107),"0")</f>
        <v>9.4899999999999998E-2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53</v>
      </c>
      <c r="Y109" s="559">
        <f>IFERROR(SUM(Y104:Y107),"0")</f>
        <v>54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12</v>
      </c>
      <c r="Y111" s="558">
        <f>IFERROR(IF(X111="",0,CEILING((X111/$H111),1)*$H111),"")</f>
        <v>21.6</v>
      </c>
      <c r="Z111" s="36">
        <f>IFERROR(IF(Y111=0,"",ROUNDUP(Y111/H111,0)*0.01898),"")</f>
        <v>3.7960000000000001E-2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12.483333333333333</v>
      </c>
      <c r="BN111" s="64">
        <f>IFERROR(Y111*I111/H111,"0")</f>
        <v>22.47</v>
      </c>
      <c r="BO111" s="64">
        <f>IFERROR(1/J111*(X111/H111),"0")</f>
        <v>1.7361111111111108E-2</v>
      </c>
      <c r="BP111" s="64">
        <f>IFERROR(1/J111*(Y111/H111),"0")</f>
        <v>3.125E-2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1.1111111111111109</v>
      </c>
      <c r="Y114" s="559">
        <f>IFERROR(Y111/H111,"0")+IFERROR(Y112/H112,"0")+IFERROR(Y113/H113,"0")</f>
        <v>2</v>
      </c>
      <c r="Z114" s="559">
        <f>IFERROR(IF(Z111="",0,Z111),"0")+IFERROR(IF(Z112="",0,Z112),"0")+IFERROR(IF(Z113="",0,Z113),"0")</f>
        <v>3.7960000000000001E-2</v>
      </c>
      <c r="AA114" s="560"/>
      <c r="AB114" s="560"/>
      <c r="AC114" s="560"/>
    </row>
    <row r="115" spans="1:68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12</v>
      </c>
      <c r="Y115" s="559">
        <f>IFERROR(SUM(Y111:Y113),"0")</f>
        <v>21.6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0</v>
      </c>
      <c r="Y121" s="559">
        <f>IFERROR(Y117/H117,"0")+IFERROR(Y118/H118,"0")+IFERROR(Y119/H119,"0")+IFERROR(Y120/H120,"0")</f>
        <v>0</v>
      </c>
      <c r="Z121" s="559">
        <f>IFERROR(IF(Z117="",0,Z117),"0")+IFERROR(IF(Z118="",0,Z118),"0")+IFERROR(IF(Z119="",0,Z119),"0")+IFERROR(IF(Z120="",0,Z120),"0")</f>
        <v>0</v>
      </c>
      <c r="AA121" s="560"/>
      <c r="AB121" s="560"/>
      <c r="AC121" s="560"/>
    </row>
    <row r="122" spans="1:68" hidden="1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0</v>
      </c>
      <c r="Y122" s="559">
        <f>IFERROR(SUM(Y117:Y120),"0")</f>
        <v>0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19</v>
      </c>
      <c r="Y162" s="558">
        <f t="shared" ref="Y162:Y170" si="16">IFERROR(IF(X162="",0,CEILING((X162/$H162),1)*$H162),"")</f>
        <v>21</v>
      </c>
      <c r="Z162" s="36">
        <f>IFERROR(IF(Y162=0,"",ROUNDUP(Y162/H162,0)*0.00902),"")</f>
        <v>4.5100000000000001E-2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20.221428571428568</v>
      </c>
      <c r="BN162" s="64">
        <f t="shared" ref="BN162:BN170" si="18">IFERROR(Y162*I162/H162,"0")</f>
        <v>22.349999999999998</v>
      </c>
      <c r="BO162" s="64">
        <f t="shared" ref="BO162:BO170" si="19">IFERROR(1/J162*(X162/H162),"0")</f>
        <v>3.4271284271284272E-2</v>
      </c>
      <c r="BP162" s="64">
        <f t="shared" ref="BP162:BP170" si="20">IFERROR(1/J162*(Y162/H162),"0")</f>
        <v>3.787878787878788E-2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66</v>
      </c>
      <c r="Y164" s="558">
        <f t="shared" si="16"/>
        <v>67.2</v>
      </c>
      <c r="Z164" s="36">
        <f>IFERROR(IF(Y164=0,"",ROUNDUP(Y164/H164,0)*0.00902),"")</f>
        <v>0.14432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69.3</v>
      </c>
      <c r="BN164" s="64">
        <f t="shared" si="18"/>
        <v>70.56</v>
      </c>
      <c r="BO164" s="64">
        <f t="shared" si="19"/>
        <v>0.11904761904761904</v>
      </c>
      <c r="BP164" s="64">
        <f t="shared" si="20"/>
        <v>0.12121212121212122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7</v>
      </c>
      <c r="Y167" s="558">
        <f t="shared" si="16"/>
        <v>7.2</v>
      </c>
      <c r="Z167" s="36">
        <f>IFERROR(IF(Y167=0,"",ROUNDUP(Y167/H167,0)*0.00502),"")</f>
        <v>2.0080000000000001E-2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7.5055555555555555</v>
      </c>
      <c r="BN167" s="64">
        <f t="shared" si="18"/>
        <v>7.7199999999999989</v>
      </c>
      <c r="BO167" s="64">
        <f t="shared" si="19"/>
        <v>1.6619183285849954E-2</v>
      </c>
      <c r="BP167" s="64">
        <f t="shared" si="20"/>
        <v>1.7094017094017096E-2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24.126984126984127</v>
      </c>
      <c r="Y171" s="559">
        <f>IFERROR(Y162/H162,"0")+IFERROR(Y163/H163,"0")+IFERROR(Y164/H164,"0")+IFERROR(Y165/H165,"0")+IFERROR(Y166/H166,"0")+IFERROR(Y167/H167,"0")+IFERROR(Y168/H168,"0")+IFERROR(Y169/H169,"0")+IFERROR(Y170/H170,"0")</f>
        <v>25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0.20950000000000002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92</v>
      </c>
      <c r="Y172" s="559">
        <f>IFERROR(SUM(Y162:Y170),"0")</f>
        <v>95.4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43</v>
      </c>
      <c r="Y199" s="558">
        <f t="shared" si="21"/>
        <v>43.2</v>
      </c>
      <c r="Z199" s="36">
        <f>IFERROR(IF(Y199=0,"",ROUNDUP(Y199/H199,0)*0.00502),"")</f>
        <v>0.12048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46.105555555555554</v>
      </c>
      <c r="BN199" s="64">
        <f t="shared" si="23"/>
        <v>46.32</v>
      </c>
      <c r="BO199" s="64">
        <f t="shared" si="24"/>
        <v>0.10208926875593544</v>
      </c>
      <c r="BP199" s="64">
        <f t="shared" si="25"/>
        <v>0.10256410256410257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12</v>
      </c>
      <c r="Y200" s="558">
        <f t="shared" si="21"/>
        <v>12.6</v>
      </c>
      <c r="Z200" s="36">
        <f>IFERROR(IF(Y200=0,"",ROUNDUP(Y200/H200,0)*0.00502),"")</f>
        <v>3.5140000000000005E-2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12.666666666666664</v>
      </c>
      <c r="BN200" s="64">
        <f t="shared" si="23"/>
        <v>13.299999999999999</v>
      </c>
      <c r="BO200" s="64">
        <f t="shared" si="24"/>
        <v>2.8490028490028491E-2</v>
      </c>
      <c r="BP200" s="64">
        <f t="shared" si="25"/>
        <v>2.9914529914529919E-2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14</v>
      </c>
      <c r="Y202" s="558">
        <f t="shared" si="21"/>
        <v>14.4</v>
      </c>
      <c r="Z202" s="36">
        <f>IFERROR(IF(Y202=0,"",ROUNDUP(Y202/H202,0)*0.00502),"")</f>
        <v>4.0160000000000001E-2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14.777777777777777</v>
      </c>
      <c r="BN202" s="64">
        <f t="shared" si="23"/>
        <v>15.2</v>
      </c>
      <c r="BO202" s="64">
        <f t="shared" si="24"/>
        <v>3.3238366571699908E-2</v>
      </c>
      <c r="BP202" s="64">
        <f t="shared" si="25"/>
        <v>3.4188034188034191E-2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38.333333333333336</v>
      </c>
      <c r="Y203" s="559">
        <f>IFERROR(Y195/H195,"0")+IFERROR(Y196/H196,"0")+IFERROR(Y197/H197,"0")+IFERROR(Y198/H198,"0")+IFERROR(Y199/H199,"0")+IFERROR(Y200/H200,"0")+IFERROR(Y201/H201,"0")+IFERROR(Y202/H202,"0")</f>
        <v>39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0.19578000000000001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69</v>
      </c>
      <c r="Y204" s="559">
        <f>IFERROR(SUM(Y195:Y202),"0")</f>
        <v>70.2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33</v>
      </c>
      <c r="Y211" s="558">
        <f t="shared" si="26"/>
        <v>33.6</v>
      </c>
      <c r="Z211" s="36">
        <f t="shared" si="31"/>
        <v>9.1139999999999999E-2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36.465000000000003</v>
      </c>
      <c r="BN211" s="64">
        <f t="shared" si="28"/>
        <v>37.128000000000007</v>
      </c>
      <c r="BO211" s="64">
        <f t="shared" si="29"/>
        <v>7.5549450549450559E-2</v>
      </c>
      <c r="BP211" s="64">
        <f t="shared" si="30"/>
        <v>7.6923076923076941E-2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163</v>
      </c>
      <c r="Y213" s="558">
        <f t="shared" si="26"/>
        <v>163.19999999999999</v>
      </c>
      <c r="Z213" s="36">
        <f t="shared" si="31"/>
        <v>0.44268000000000002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180.11500000000001</v>
      </c>
      <c r="BN213" s="64">
        <f t="shared" si="28"/>
        <v>180.33600000000001</v>
      </c>
      <c r="BO213" s="64">
        <f t="shared" si="29"/>
        <v>0.37316849816849823</v>
      </c>
      <c r="BP213" s="64">
        <f t="shared" si="30"/>
        <v>0.37362637362637363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81.666666666666671</v>
      </c>
      <c r="Y215" s="559">
        <f>IFERROR(Y206/H206,"0")+IFERROR(Y207/H207,"0")+IFERROR(Y208/H208,"0")+IFERROR(Y209/H209,"0")+IFERROR(Y210/H210,"0")+IFERROR(Y211/H211,"0")+IFERROR(Y212/H212,"0")+IFERROR(Y213/H213,"0")+IFERROR(Y214/H214,"0")</f>
        <v>82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0.53381999999999996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196</v>
      </c>
      <c r="Y216" s="559">
        <f>IFERROR(SUM(Y206:Y214),"0")</f>
        <v>196.79999999999998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81</v>
      </c>
      <c r="Y218" s="558">
        <f>IFERROR(IF(X218="",0,CEILING((X218/$H218),1)*$H218),"")</f>
        <v>81.599999999999994</v>
      </c>
      <c r="Z218" s="36">
        <f>IFERROR(IF(Y218=0,"",ROUNDUP(Y218/H218,0)*0.00651),"")</f>
        <v>0.22134000000000001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89.50500000000001</v>
      </c>
      <c r="BN218" s="64">
        <f>IFERROR(Y218*I218/H218,"0")</f>
        <v>90.168000000000006</v>
      </c>
      <c r="BO218" s="64">
        <f>IFERROR(1/J218*(X218/H218),"0")</f>
        <v>0.18543956043956045</v>
      </c>
      <c r="BP218" s="64">
        <f>IFERROR(1/J218*(Y218/H218),"0")</f>
        <v>0.18681318681318682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38</v>
      </c>
      <c r="Y219" s="558">
        <f>IFERROR(IF(X219="",0,CEILING((X219/$H219),1)*$H219),"")</f>
        <v>38.4</v>
      </c>
      <c r="Z219" s="36">
        <f>IFERROR(IF(Y219=0,"",ROUNDUP(Y219/H219,0)*0.00651),"")</f>
        <v>0.10416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41.990000000000009</v>
      </c>
      <c r="BN219" s="64">
        <f>IFERROR(Y219*I219/H219,"0")</f>
        <v>42.432000000000002</v>
      </c>
      <c r="BO219" s="64">
        <f>IFERROR(1/J219*(X219/H219),"0")</f>
        <v>8.6996336996337006E-2</v>
      </c>
      <c r="BP219" s="64">
        <f>IFERROR(1/J219*(Y219/H219),"0")</f>
        <v>8.7912087912087919E-2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49.583333333333336</v>
      </c>
      <c r="Y220" s="559">
        <f>IFERROR(Y218/H218,"0")+IFERROR(Y219/H219,"0")</f>
        <v>50</v>
      </c>
      <c r="Z220" s="559">
        <f>IFERROR(IF(Z218="",0,Z218),"0")+IFERROR(IF(Z219="",0,Z219),"0")</f>
        <v>0.32550000000000001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119</v>
      </c>
      <c r="Y221" s="559">
        <f>IFERROR(SUM(Y218:Y219),"0")</f>
        <v>120</v>
      </c>
      <c r="Z221" s="37"/>
      <c r="AA221" s="560"/>
      <c r="AB221" s="560"/>
      <c r="AC221" s="560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14</v>
      </c>
      <c r="Y227" s="558">
        <f t="shared" si="32"/>
        <v>16</v>
      </c>
      <c r="Z227" s="36">
        <f>IFERROR(IF(Y227=0,"",ROUNDUP(Y227/H227,0)*0.00902),"")</f>
        <v>3.6080000000000001E-2</v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14.734999999999999</v>
      </c>
      <c r="BN227" s="64">
        <f t="shared" si="34"/>
        <v>16.84</v>
      </c>
      <c r="BO227" s="64">
        <f t="shared" si="35"/>
        <v>2.6515151515151516E-2</v>
      </c>
      <c r="BP227" s="64">
        <f t="shared" si="36"/>
        <v>3.0303030303030304E-2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3.5</v>
      </c>
      <c r="Y231" s="559">
        <f>IFERROR(Y224/H224,"0")+IFERROR(Y225/H225,"0")+IFERROR(Y226/H226,"0")+IFERROR(Y227/H227,"0")+IFERROR(Y228/H228,"0")+IFERROR(Y229/H229,"0")+IFERROR(Y230/H230,"0")</f>
        <v>4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3.6080000000000001E-2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14</v>
      </c>
      <c r="Y232" s="559">
        <f>IFERROR(SUM(Y224:Y230),"0")</f>
        <v>16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7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3</v>
      </c>
      <c r="Y238" s="558">
        <f>IFERROR(IF(X238="",0,CEILING((X238/$H238),1)*$H238),"")</f>
        <v>3.6</v>
      </c>
      <c r="Z238" s="36">
        <f>IFERROR(IF(Y238=0,"",ROUNDUP(Y238/H238,0)*0.0059),"")</f>
        <v>1.18E-2</v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3.291666666666667</v>
      </c>
      <c r="BN238" s="64">
        <f>IFERROR(Y238*I238/H238,"0")</f>
        <v>3.95</v>
      </c>
      <c r="BO238" s="64">
        <f>IFERROR(1/J238*(X238/H238),"0")</f>
        <v>7.7160493827160481E-3</v>
      </c>
      <c r="BP238" s="64">
        <f>IFERROR(1/J238*(Y238/H238),"0")</f>
        <v>9.2592592592592587E-3</v>
      </c>
    </row>
    <row r="239" spans="1:68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1.6666666666666665</v>
      </c>
      <c r="Y239" s="559">
        <f>IFERROR(Y238/H238,"0")</f>
        <v>2</v>
      </c>
      <c r="Z239" s="559">
        <f>IFERROR(IF(Z238="",0,Z238),"0")</f>
        <v>1.18E-2</v>
      </c>
      <c r="AA239" s="560"/>
      <c r="AB239" s="560"/>
      <c r="AC239" s="560"/>
    </row>
    <row r="240" spans="1:68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3</v>
      </c>
      <c r="Y240" s="559">
        <f>IFERROR(SUM(Y238:Y238),"0")</f>
        <v>3.6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58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397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413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420</v>
      </c>
      <c r="B262" s="54" t="s">
        <v>421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427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428</v>
      </c>
      <c r="B268" s="54" t="s">
        <v>429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431</v>
      </c>
      <c r="B269" s="54" t="s">
        <v>432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434</v>
      </c>
      <c r="B270" s="54" t="s">
        <v>435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17</v>
      </c>
      <c r="Y270" s="558">
        <f>IFERROR(IF(X270="",0,CEILING((X270/$H270),1)*$H270),"")</f>
        <v>19.2</v>
      </c>
      <c r="Z270" s="36">
        <f>IFERROR(IF(Y270=0,"",ROUNDUP(Y270/H270,0)*0.00651),"")</f>
        <v>5.2080000000000001E-2</v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18.275000000000002</v>
      </c>
      <c r="BN270" s="64">
        <f>IFERROR(Y270*I270/H270,"0")</f>
        <v>20.64</v>
      </c>
      <c r="BO270" s="64">
        <f>IFERROR(1/J270*(X270/H270),"0")</f>
        <v>3.8919413919413927E-2</v>
      </c>
      <c r="BP270" s="64">
        <f>IFERROR(1/J270*(Y270/H270),"0")</f>
        <v>4.3956043956043959E-2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7.0833333333333339</v>
      </c>
      <c r="Y271" s="559">
        <f>IFERROR(Y268/H268,"0")+IFERROR(Y269/H269,"0")+IFERROR(Y270/H270,"0")</f>
        <v>8</v>
      </c>
      <c r="Z271" s="559">
        <f>IFERROR(IF(Z268="",0,Z268),"0")+IFERROR(IF(Z269="",0,Z269),"0")+IFERROR(IF(Z270="",0,Z270),"0")</f>
        <v>5.2080000000000001E-2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17</v>
      </c>
      <c r="Y272" s="559">
        <f>IFERROR(SUM(Y268:Y270),"0")</f>
        <v>19.2</v>
      </c>
      <c r="Z272" s="37"/>
      <c r="AA272" s="560"/>
      <c r="AB272" s="560"/>
      <c r="AC272" s="560"/>
    </row>
    <row r="273" spans="1:68" ht="16.5" hidden="1" customHeight="1" x14ac:dyDescent="0.25">
      <c r="A273" s="576" t="s">
        <v>437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438</v>
      </c>
      <c r="B275" s="54" t="s">
        <v>439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441</v>
      </c>
      <c r="B279" s="54" t="s">
        <v>442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444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445</v>
      </c>
      <c r="B284" s="54" t="s">
        <v>446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449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450</v>
      </c>
      <c r="B289" s="54" t="s">
        <v>451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453</v>
      </c>
      <c r="B291" s="54" t="s">
        <v>456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459</v>
      </c>
      <c r="B292" s="54" t="s">
        <v>460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464</v>
      </c>
      <c r="B294" s="54" t="s">
        <v>465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467</v>
      </c>
      <c r="B298" s="54" t="s">
        <v>468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483</v>
      </c>
      <c r="B304" s="54" t="s">
        <v>484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486</v>
      </c>
      <c r="B308" s="54" t="s">
        <v>487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495</v>
      </c>
      <c r="B311" s="54" t="s">
        <v>496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501</v>
      </c>
      <c r="B316" s="54" t="s">
        <v>502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504</v>
      </c>
      <c r="B317" s="54" t="s">
        <v>505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507</v>
      </c>
      <c r="B318" s="54" t="s">
        <v>508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0</v>
      </c>
      <c r="Y319" s="559">
        <f>IFERROR(Y316/H316,"0")+IFERROR(Y317/H317,"0")+IFERROR(Y318/H318,"0")</f>
        <v>0</v>
      </c>
      <c r="Z319" s="559">
        <f>IFERROR(IF(Z316="",0,Z316),"0")+IFERROR(IF(Z317="",0,Z317),"0")+IFERROR(IF(Z318="",0,Z318),"0")</f>
        <v>0</v>
      </c>
      <c r="AA319" s="560"/>
      <c r="AB319" s="560"/>
      <c r="AC319" s="560"/>
    </row>
    <row r="320" spans="1:68" hidden="1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0</v>
      </c>
      <c r="Y320" s="559">
        <f>IFERROR(SUM(Y316:Y318),"0")</f>
        <v>0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510</v>
      </c>
      <c r="B322" s="54" t="s">
        <v>511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517</v>
      </c>
      <c r="B324" s="54" t="s">
        <v>518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520</v>
      </c>
      <c r="B325" s="54" t="s">
        <v>521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3</v>
      </c>
      <c r="Y325" s="558">
        <f>IFERROR(IF(X325="",0,CEILING((X325/$H325),1)*$H325),"")</f>
        <v>5.0999999999999996</v>
      </c>
      <c r="Z325" s="36">
        <f>IFERROR(IF(Y325=0,"",ROUNDUP(Y325/H325,0)*0.00651),"")</f>
        <v>1.302E-2</v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3.3882352941176475</v>
      </c>
      <c r="BN325" s="64">
        <f>IFERROR(Y325*I325/H325,"0")</f>
        <v>5.76</v>
      </c>
      <c r="BO325" s="64">
        <f>IFERROR(1/J325*(X325/H325),"0")</f>
        <v>6.4641241111829352E-3</v>
      </c>
      <c r="BP325" s="64">
        <f>IFERROR(1/J325*(Y325/H325),"0")</f>
        <v>1.098901098901099E-2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1.1764705882352942</v>
      </c>
      <c r="Y326" s="559">
        <f>IFERROR(Y322/H322,"0")+IFERROR(Y323/H323,"0")+IFERROR(Y324/H324,"0")+IFERROR(Y325/H325,"0")</f>
        <v>2</v>
      </c>
      <c r="Z326" s="559">
        <f>IFERROR(IF(Z322="",0,Z322),"0")+IFERROR(IF(Z323="",0,Z323),"0")+IFERROR(IF(Z324="",0,Z324),"0")+IFERROR(IF(Z325="",0,Z325),"0")</f>
        <v>1.302E-2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3</v>
      </c>
      <c r="Y327" s="559">
        <f>IFERROR(SUM(Y322:Y325),"0")</f>
        <v>5.0999999999999996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522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523</v>
      </c>
      <c r="B329" s="54" t="s">
        <v>524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531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532</v>
      </c>
      <c r="B336" s="54" t="s">
        <v>533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535</v>
      </c>
      <c r="B337" s="54" t="s">
        <v>536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538</v>
      </c>
      <c r="B338" s="54" t="s">
        <v>539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541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542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hidden="1" customHeight="1" x14ac:dyDescent="0.25">
      <c r="A344" s="54" t="s">
        <v>543</v>
      </c>
      <c r="B344" s="54" t="s">
        <v>544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0</v>
      </c>
      <c r="Y344" s="558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84</v>
      </c>
      <c r="Y345" s="558">
        <f t="shared" si="47"/>
        <v>90</v>
      </c>
      <c r="Z345" s="36">
        <f>IFERROR(IF(Y345=0,"",ROUNDUP(Y345/H345,0)*0.02175),"")</f>
        <v>0.1305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86.688000000000002</v>
      </c>
      <c r="BN345" s="64">
        <f t="shared" si="49"/>
        <v>92.88000000000001</v>
      </c>
      <c r="BO345" s="64">
        <f t="shared" si="50"/>
        <v>0.11666666666666665</v>
      </c>
      <c r="BP345" s="64">
        <f t="shared" si="51"/>
        <v>0.125</v>
      </c>
    </row>
    <row r="346" spans="1:68" ht="27" customHeight="1" x14ac:dyDescent="0.25">
      <c r="A346" s="54" t="s">
        <v>549</v>
      </c>
      <c r="B346" s="54" t="s">
        <v>550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132</v>
      </c>
      <c r="Y346" s="558">
        <f t="shared" si="47"/>
        <v>135</v>
      </c>
      <c r="Z346" s="36">
        <f>IFERROR(IF(Y346=0,"",ROUNDUP(Y346/H346,0)*0.02175),"")</f>
        <v>0.19574999999999998</v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136.22400000000002</v>
      </c>
      <c r="BN346" s="64">
        <f t="shared" si="49"/>
        <v>139.32000000000002</v>
      </c>
      <c r="BO346" s="64">
        <f t="shared" si="50"/>
        <v>0.18333333333333335</v>
      </c>
      <c r="BP346" s="64">
        <f t="shared" si="51"/>
        <v>0.1875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92</v>
      </c>
      <c r="Y347" s="558">
        <f t="shared" si="47"/>
        <v>105</v>
      </c>
      <c r="Z347" s="36">
        <f>IFERROR(IF(Y347=0,"",ROUNDUP(Y347/H347,0)*0.02175),"")</f>
        <v>0.15225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94.944000000000003</v>
      </c>
      <c r="BN347" s="64">
        <f t="shared" si="49"/>
        <v>108.36</v>
      </c>
      <c r="BO347" s="64">
        <f t="shared" si="50"/>
        <v>0.12777777777777777</v>
      </c>
      <c r="BP347" s="64">
        <f t="shared" si="51"/>
        <v>0.14583333333333331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560</v>
      </c>
      <c r="B350" s="54" t="s">
        <v>561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20.533333333333335</v>
      </c>
      <c r="Y351" s="559">
        <f>IFERROR(Y344/H344,"0")+IFERROR(Y345/H345,"0")+IFERROR(Y346/H346,"0")+IFERROR(Y347/H347,"0")+IFERROR(Y348/H348,"0")+IFERROR(Y349/H349,"0")+IFERROR(Y350/H350,"0")</f>
        <v>22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0.47849999999999998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308</v>
      </c>
      <c r="Y352" s="559">
        <f>IFERROR(SUM(Y344:Y350),"0")</f>
        <v>330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116</v>
      </c>
      <c r="Y354" s="558">
        <f>IFERROR(IF(X354="",0,CEILING((X354/$H354),1)*$H354),"")</f>
        <v>120</v>
      </c>
      <c r="Z354" s="36">
        <f>IFERROR(IF(Y354=0,"",ROUNDUP(Y354/H354,0)*0.02175),"")</f>
        <v>0.17399999999999999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119.712</v>
      </c>
      <c r="BN354" s="64">
        <f>IFERROR(Y354*I354/H354,"0")</f>
        <v>123.84</v>
      </c>
      <c r="BO354" s="64">
        <f>IFERROR(1/J354*(X354/H354),"0")</f>
        <v>0.16111111111111109</v>
      </c>
      <c r="BP354" s="64">
        <f>IFERROR(1/J354*(Y354/H354),"0")</f>
        <v>0.16666666666666666</v>
      </c>
    </row>
    <row r="355" spans="1:68" ht="16.5" hidden="1" customHeight="1" x14ac:dyDescent="0.25">
      <c r="A355" s="54" t="s">
        <v>565</v>
      </c>
      <c r="B355" s="54" t="s">
        <v>566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7.7333333333333334</v>
      </c>
      <c r="Y356" s="559">
        <f>IFERROR(Y354/H354,"0")+IFERROR(Y355/H355,"0")</f>
        <v>8</v>
      </c>
      <c r="Z356" s="559">
        <f>IFERROR(IF(Z354="",0,Z354),"0")+IFERROR(IF(Z355="",0,Z355),"0")</f>
        <v>0.17399999999999999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116</v>
      </c>
      <c r="Y357" s="559">
        <f>IFERROR(SUM(Y354:Y355),"0")</f>
        <v>120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567</v>
      </c>
      <c r="B359" s="54" t="s">
        <v>568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573</v>
      </c>
      <c r="B364" s="54" t="s">
        <v>574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57</v>
      </c>
      <c r="Y364" s="558">
        <f>IFERROR(IF(X364="",0,CEILING((X364/$H364),1)*$H364),"")</f>
        <v>63</v>
      </c>
      <c r="Z364" s="36">
        <f>IFERROR(IF(Y364=0,"",ROUNDUP(Y364/H364,0)*0.01898),"")</f>
        <v>0.13286000000000001</v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60.286999999999999</v>
      </c>
      <c r="BN364" s="64">
        <f>IFERROR(Y364*I364/H364,"0")</f>
        <v>66.632999999999996</v>
      </c>
      <c r="BO364" s="64">
        <f>IFERROR(1/J364*(X364/H364),"0")</f>
        <v>9.8958333333333329E-2</v>
      </c>
      <c r="BP364" s="64">
        <f>IFERROR(1/J364*(Y364/H364),"0")</f>
        <v>0.109375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6.333333333333333</v>
      </c>
      <c r="Y365" s="559">
        <f>IFERROR(Y364/H364,"0")</f>
        <v>7</v>
      </c>
      <c r="Z365" s="559">
        <f>IFERROR(IF(Z364="",0,Z364),"0")</f>
        <v>0.13286000000000001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57</v>
      </c>
      <c r="Y366" s="559">
        <f>IFERROR(SUM(Y364:Y364),"0")</f>
        <v>63</v>
      </c>
      <c r="Z366" s="37"/>
      <c r="AA366" s="560"/>
      <c r="AB366" s="560"/>
      <c r="AC366" s="560"/>
    </row>
    <row r="367" spans="1:68" ht="16.5" hidden="1" customHeight="1" x14ac:dyDescent="0.25">
      <c r="A367" s="576" t="s">
        <v>576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customHeight="1" x14ac:dyDescent="0.25">
      <c r="A369" s="54" t="s">
        <v>577</v>
      </c>
      <c r="B369" s="54" t="s">
        <v>578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20</v>
      </c>
      <c r="Y369" s="558">
        <f>IFERROR(IF(X369="",0,CEILING((X369/$H369),1)*$H369),"")</f>
        <v>21.6</v>
      </c>
      <c r="Z369" s="36">
        <f>IFERROR(IF(Y369=0,"",ROUNDUP(Y369/H369,0)*0.01898),"")</f>
        <v>3.7960000000000001E-2</v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20.805555555555554</v>
      </c>
      <c r="BN369" s="64">
        <f>IFERROR(Y369*I369/H369,"0")</f>
        <v>22.47</v>
      </c>
      <c r="BO369" s="64">
        <f>IFERROR(1/J369*(X369/H369),"0")</f>
        <v>2.8935185185185182E-2</v>
      </c>
      <c r="BP369" s="64">
        <f>IFERROR(1/J369*(Y369/H369),"0")</f>
        <v>3.125E-2</v>
      </c>
    </row>
    <row r="370" spans="1:68" ht="37.5" hidden="1" customHeight="1" x14ac:dyDescent="0.25">
      <c r="A370" s="54" t="s">
        <v>580</v>
      </c>
      <c r="B370" s="54" t="s">
        <v>581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583</v>
      </c>
      <c r="B371" s="54" t="s">
        <v>584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1.8518518518518516</v>
      </c>
      <c r="Y372" s="559">
        <f>IFERROR(Y369/H369,"0")+IFERROR(Y370/H370,"0")+IFERROR(Y371/H371,"0")</f>
        <v>2</v>
      </c>
      <c r="Z372" s="559">
        <f>IFERROR(IF(Z369="",0,Z369),"0")+IFERROR(IF(Z370="",0,Z370),"0")+IFERROR(IF(Z371="",0,Z371),"0")</f>
        <v>3.7960000000000001E-2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20</v>
      </c>
      <c r="Y373" s="559">
        <f>IFERROR(SUM(Y369:Y371),"0")</f>
        <v>21.6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585</v>
      </c>
      <c r="B375" s="54" t="s">
        <v>586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53</v>
      </c>
      <c r="Y379" s="558">
        <f>IFERROR(IF(X379="",0,CEILING((X379/$H379),1)*$H379),"")</f>
        <v>54</v>
      </c>
      <c r="Z379" s="36">
        <f>IFERROR(IF(Y379=0,"",ROUNDUP(Y379/H379,0)*0.01898),"")</f>
        <v>0.11388000000000001</v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56.056333333333335</v>
      </c>
      <c r="BN379" s="64">
        <f>IFERROR(Y379*I379/H379,"0")</f>
        <v>57.113999999999997</v>
      </c>
      <c r="BO379" s="64">
        <f>IFERROR(1/J379*(X379/H379),"0")</f>
        <v>9.2013888888888895E-2</v>
      </c>
      <c r="BP379" s="64">
        <f>IFERROR(1/J379*(Y379/H379),"0")</f>
        <v>9.375E-2</v>
      </c>
    </row>
    <row r="380" spans="1:68" ht="27" hidden="1" customHeight="1" x14ac:dyDescent="0.25">
      <c r="A380" s="54" t="s">
        <v>591</v>
      </c>
      <c r="B380" s="54" t="s">
        <v>592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5.8888888888888893</v>
      </c>
      <c r="Y381" s="559">
        <f>IFERROR(Y379/H379,"0")+IFERROR(Y380/H380,"0")</f>
        <v>6</v>
      </c>
      <c r="Z381" s="559">
        <f>IFERROR(IF(Z379="",0,Z379),"0")+IFERROR(IF(Z380="",0,Z380),"0")</f>
        <v>0.11388000000000001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53</v>
      </c>
      <c r="Y382" s="559">
        <f>IFERROR(SUM(Y379:Y380),"0")</f>
        <v>54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593</v>
      </c>
      <c r="B384" s="54" t="s">
        <v>594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596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597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customHeight="1" x14ac:dyDescent="0.25">
      <c r="A390" s="54" t="s">
        <v>598</v>
      </c>
      <c r="B390" s="54" t="s">
        <v>599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33</v>
      </c>
      <c r="Y390" s="558">
        <f t="shared" ref="Y390:Y399" si="52">IFERROR(IF(X390="",0,CEILING((X390/$H390),1)*$H390),"")</f>
        <v>37.800000000000004</v>
      </c>
      <c r="Z390" s="36">
        <f>IFERROR(IF(Y390=0,"",ROUNDUP(Y390/H390,0)*0.00902),"")</f>
        <v>6.3140000000000002E-2</v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34.283333333333339</v>
      </c>
      <c r="BN390" s="64">
        <f t="shared" ref="BN390:BN399" si="54">IFERROR(Y390*I390/H390,"0")</f>
        <v>39.270000000000003</v>
      </c>
      <c r="BO390" s="64">
        <f t="shared" ref="BO390:BO399" si="55">IFERROR(1/J390*(X390/H390),"0")</f>
        <v>4.6296296296296294E-2</v>
      </c>
      <c r="BP390" s="64">
        <f t="shared" ref="BP390:BP399" si="56">IFERROR(1/J390*(Y390/H390),"0")</f>
        <v>5.3030303030303032E-2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601</v>
      </c>
      <c r="B392" s="54" t="s">
        <v>604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608</v>
      </c>
      <c r="B394" s="54" t="s">
        <v>609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615</v>
      </c>
      <c r="B397" s="54" t="s">
        <v>616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22</v>
      </c>
      <c r="Y398" s="558">
        <f t="shared" si="52"/>
        <v>23.1</v>
      </c>
      <c r="Z398" s="36">
        <f t="shared" si="57"/>
        <v>5.5220000000000005E-2</v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23.361904761904761</v>
      </c>
      <c r="BN398" s="64">
        <f t="shared" si="54"/>
        <v>24.53</v>
      </c>
      <c r="BO398" s="64">
        <f t="shared" si="55"/>
        <v>4.4770044770044773E-2</v>
      </c>
      <c r="BP398" s="64">
        <f t="shared" si="56"/>
        <v>4.7008547008547015E-2</v>
      </c>
    </row>
    <row r="399" spans="1:68" ht="37.5" hidden="1" customHeight="1" x14ac:dyDescent="0.25">
      <c r="A399" s="54" t="s">
        <v>621</v>
      </c>
      <c r="B399" s="54" t="s">
        <v>622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16.587301587301589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18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0.11836000000000001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55</v>
      </c>
      <c r="Y401" s="559">
        <f>IFERROR(SUM(Y390:Y399),"0")</f>
        <v>60.900000000000006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623</v>
      </c>
      <c r="B403" s="54" t="s">
        <v>624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629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630</v>
      </c>
      <c r="B409" s="54" t="s">
        <v>631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customHeight="1" x14ac:dyDescent="0.25">
      <c r="A413" s="54" t="s">
        <v>633</v>
      </c>
      <c r="B413" s="54" t="s">
        <v>634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7</v>
      </c>
      <c r="Y413" s="558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7.2722222222222221</v>
      </c>
      <c r="BN413" s="64">
        <f>IFERROR(Y413*I413/H413,"0")</f>
        <v>11.22</v>
      </c>
      <c r="BO413" s="64">
        <f>IFERROR(1/J413*(X413/H413),"0")</f>
        <v>9.8204264870931542E-3</v>
      </c>
      <c r="BP413" s="64">
        <f>IFERROR(1/J413*(Y413/H413),"0")</f>
        <v>1.5151515151515152E-2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642</v>
      </c>
      <c r="B416" s="54" t="s">
        <v>643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1.2962962962962963</v>
      </c>
      <c r="Y417" s="559">
        <f>IFERROR(Y413/H413,"0")+IFERROR(Y414/H414,"0")+IFERROR(Y415/H415,"0")+IFERROR(Y416/H416,"0")</f>
        <v>2</v>
      </c>
      <c r="Z417" s="559">
        <f>IFERROR(IF(Z413="",0,Z413),"0")+IFERROR(IF(Z414="",0,Z414),"0")+IFERROR(IF(Z415="",0,Z415),"0")+IFERROR(IF(Z416="",0,Z416),"0")</f>
        <v>1.804E-2</v>
      </c>
      <c r="AA417" s="560"/>
      <c r="AB417" s="560"/>
      <c r="AC417" s="560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7</v>
      </c>
      <c r="Y418" s="559">
        <f>IFERROR(SUM(Y413:Y416),"0")</f>
        <v>10.8</v>
      </c>
      <c r="Z418" s="37"/>
      <c r="AA418" s="560"/>
      <c r="AB418" s="560"/>
      <c r="AC418" s="560"/>
    </row>
    <row r="419" spans="1:68" ht="16.5" hidden="1" customHeight="1" x14ac:dyDescent="0.25">
      <c r="A419" s="576" t="s">
        <v>644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customHeight="1" x14ac:dyDescent="0.25">
      <c r="A421" s="54" t="s">
        <v>645</v>
      </c>
      <c r="B421" s="54" t="s">
        <v>646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2</v>
      </c>
      <c r="Y421" s="558">
        <f>IFERROR(IF(X421="",0,CEILING((X421/$H421),1)*$H421),"")</f>
        <v>2.4</v>
      </c>
      <c r="Z421" s="36">
        <f>IFERROR(IF(Y421=0,"",ROUNDUP(Y421/H421,0)*0.00651),"")</f>
        <v>1.302E-2</v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3.5000000000000004</v>
      </c>
      <c r="BN421" s="64">
        <f>IFERROR(Y421*I421/H421,"0")</f>
        <v>4.2</v>
      </c>
      <c r="BO421" s="64">
        <f>IFERROR(1/J421*(X421/H421),"0")</f>
        <v>9.1575091575091579E-3</v>
      </c>
      <c r="BP421" s="64">
        <f>IFERROR(1/J421*(Y421/H421),"0")</f>
        <v>1.098901098901099E-2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1.6666666666666667</v>
      </c>
      <c r="Y422" s="559">
        <f>IFERROR(Y421/H421,"0")</f>
        <v>2</v>
      </c>
      <c r="Z422" s="559">
        <f>IFERROR(IF(Z421="",0,Z421),"0")</f>
        <v>1.302E-2</v>
      </c>
      <c r="AA422" s="560"/>
      <c r="AB422" s="560"/>
      <c r="AC422" s="560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2</v>
      </c>
      <c r="Y423" s="559">
        <f>IFERROR(SUM(Y421:Y421),"0")</f>
        <v>2.4</v>
      </c>
      <c r="Z423" s="37"/>
      <c r="AA423" s="560"/>
      <c r="AB423" s="560"/>
      <c r="AC423" s="560"/>
    </row>
    <row r="424" spans="1:68" ht="16.5" hidden="1" customHeight="1" x14ac:dyDescent="0.25">
      <c r="A424" s="576" t="s">
        <v>648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649</v>
      </c>
      <c r="B426" s="54" t="s">
        <v>650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652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652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hidden="1" customHeight="1" x14ac:dyDescent="0.25">
      <c r="A432" s="54" t="s">
        <v>653</v>
      </c>
      <c r="B432" s="54" t="s">
        <v>654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hidden="1" customHeight="1" x14ac:dyDescent="0.25">
      <c r="A433" s="54" t="s">
        <v>656</v>
      </c>
      <c r="B433" s="54" t="s">
        <v>657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662</v>
      </c>
      <c r="B435" s="54" t="s">
        <v>663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152</v>
      </c>
      <c r="Y437" s="558">
        <f t="shared" si="58"/>
        <v>153.12</v>
      </c>
      <c r="Z437" s="36">
        <f t="shared" si="59"/>
        <v>0.34683999999999998</v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162.36363636363635</v>
      </c>
      <c r="BN437" s="64">
        <f t="shared" si="61"/>
        <v>163.56</v>
      </c>
      <c r="BO437" s="64">
        <f t="shared" si="62"/>
        <v>0.27680652680652679</v>
      </c>
      <c r="BP437" s="64">
        <f t="shared" si="63"/>
        <v>0.27884615384615385</v>
      </c>
    </row>
    <row r="438" spans="1:68" ht="16.5" hidden="1" customHeight="1" x14ac:dyDescent="0.25">
      <c r="A438" s="54" t="s">
        <v>672</v>
      </c>
      <c r="B438" s="54" t="s">
        <v>673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686</v>
      </c>
      <c r="B444" s="54" t="s">
        <v>687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686</v>
      </c>
      <c r="B445" s="54" t="s">
        <v>688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28.787878787878785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29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0.34683999999999998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152</v>
      </c>
      <c r="Y447" s="559">
        <f>IFERROR(SUM(Y432:Y445),"0")</f>
        <v>153.12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110</v>
      </c>
      <c r="Y449" s="558">
        <f>IFERROR(IF(X449="",0,CEILING((X449/$H449),1)*$H449),"")</f>
        <v>110.88000000000001</v>
      </c>
      <c r="Z449" s="36">
        <f>IFERROR(IF(Y449=0,"",ROUNDUP(Y449/H449,0)*0.01196),"")</f>
        <v>0.25115999999999999</v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117.49999999999999</v>
      </c>
      <c r="BN449" s="64">
        <f>IFERROR(Y449*I449/H449,"0")</f>
        <v>118.44</v>
      </c>
      <c r="BO449" s="64">
        <f>IFERROR(1/J449*(X449/H449),"0")</f>
        <v>0.20032051282051283</v>
      </c>
      <c r="BP449" s="64">
        <f>IFERROR(1/J449*(Y449/H449),"0")</f>
        <v>0.20192307692307693</v>
      </c>
    </row>
    <row r="450" spans="1:68" ht="16.5" hidden="1" customHeight="1" x14ac:dyDescent="0.25">
      <c r="A450" s="54" t="s">
        <v>692</v>
      </c>
      <c r="B450" s="54" t="s">
        <v>693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694</v>
      </c>
      <c r="B451" s="54" t="s">
        <v>695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20.833333333333332</v>
      </c>
      <c r="Y452" s="559">
        <f>IFERROR(Y449/H449,"0")+IFERROR(Y450/H450,"0")+IFERROR(Y451/H451,"0")</f>
        <v>21</v>
      </c>
      <c r="Z452" s="559">
        <f>IFERROR(IF(Z449="",0,Z449),"0")+IFERROR(IF(Z450="",0,Z450),"0")+IFERROR(IF(Z451="",0,Z451),"0")</f>
        <v>0.25115999999999999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110</v>
      </c>
      <c r="Y453" s="559">
        <f>IFERROR(SUM(Y449:Y451),"0")</f>
        <v>110.88000000000001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9</v>
      </c>
      <c r="Y455" s="558">
        <f t="shared" ref="Y455:Y461" si="64">IFERROR(IF(X455="",0,CEILING((X455/$H455),1)*$H455),"")</f>
        <v>10.56</v>
      </c>
      <c r="Z455" s="36">
        <f>IFERROR(IF(Y455=0,"",ROUNDUP(Y455/H455,0)*0.01196),"")</f>
        <v>2.392E-2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9.6136363636363633</v>
      </c>
      <c r="BN455" s="64">
        <f t="shared" ref="BN455:BN461" si="66">IFERROR(Y455*I455/H455,"0")</f>
        <v>11.28</v>
      </c>
      <c r="BO455" s="64">
        <f t="shared" ref="BO455:BO461" si="67">IFERROR(1/J455*(X455/H455),"0")</f>
        <v>1.638986013986014E-2</v>
      </c>
      <c r="BP455" s="64">
        <f t="shared" ref="BP455:BP461" si="68">IFERROR(1/J455*(Y455/H455),"0")</f>
        <v>1.9230769230769232E-2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5</v>
      </c>
      <c r="Y456" s="558">
        <f t="shared" si="64"/>
        <v>5.28</v>
      </c>
      <c r="Z456" s="36">
        <f>IFERROR(IF(Y456=0,"",ROUNDUP(Y456/H456,0)*0.01196),"")</f>
        <v>1.196E-2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5.3409090909090908</v>
      </c>
      <c r="BN456" s="64">
        <f t="shared" si="66"/>
        <v>5.64</v>
      </c>
      <c r="BO456" s="64">
        <f t="shared" si="67"/>
        <v>9.1054778554778559E-3</v>
      </c>
      <c r="BP456" s="64">
        <f t="shared" si="68"/>
        <v>9.6153846153846159E-3</v>
      </c>
    </row>
    <row r="457" spans="1:68" ht="27" hidden="1" customHeight="1" x14ac:dyDescent="0.25">
      <c r="A457" s="54" t="s">
        <v>702</v>
      </c>
      <c r="B457" s="54" t="s">
        <v>703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705</v>
      </c>
      <c r="B458" s="54" t="s">
        <v>706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705</v>
      </c>
      <c r="B459" s="54" t="s">
        <v>707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708</v>
      </c>
      <c r="B460" s="54" t="s">
        <v>709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710</v>
      </c>
      <c r="B461" s="54" t="s">
        <v>711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2.6515151515151514</v>
      </c>
      <c r="Y462" s="559">
        <f>IFERROR(Y455/H455,"0")+IFERROR(Y456/H456,"0")+IFERROR(Y457/H457,"0")+IFERROR(Y458/H458,"0")+IFERROR(Y459/H459,"0")+IFERROR(Y460/H460,"0")+IFERROR(Y461/H461,"0")</f>
        <v>3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3.5880000000000002E-2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14</v>
      </c>
      <c r="Y463" s="559">
        <f>IFERROR(SUM(Y455:Y461),"0")</f>
        <v>15.84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712</v>
      </c>
      <c r="B465" s="54" t="s">
        <v>713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715</v>
      </c>
      <c r="B466" s="54" t="s">
        <v>716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718</v>
      </c>
      <c r="B467" s="54" t="s">
        <v>719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721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721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722</v>
      </c>
      <c r="B473" s="54" t="s">
        <v>723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726</v>
      </c>
      <c r="B474" s="54" t="s">
        <v>727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734</v>
      </c>
      <c r="B476" s="54" t="s">
        <v>735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741</v>
      </c>
      <c r="B481" s="54" t="s">
        <v>742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745</v>
      </c>
      <c r="B482" s="54" t="s">
        <v>746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749</v>
      </c>
      <c r="B486" s="54" t="s">
        <v>750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3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753</v>
      </c>
      <c r="B487" s="54" t="s">
        <v>754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68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180</v>
      </c>
      <c r="Y491" s="558">
        <f>IFERROR(IF(X491="",0,CEILING((X491/$H491),1)*$H491),"")</f>
        <v>180</v>
      </c>
      <c r="Z491" s="36">
        <f>IFERROR(IF(Y491=0,"",ROUNDUP(Y491/H491,0)*0.01898),"")</f>
        <v>0.37959999999999999</v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190.38</v>
      </c>
      <c r="BN491" s="64">
        <f>IFERROR(Y491*I491/H491,"0")</f>
        <v>190.38</v>
      </c>
      <c r="BO491" s="64">
        <f>IFERROR(1/J491*(X491/H491),"0")</f>
        <v>0.3125</v>
      </c>
      <c r="BP491" s="64">
        <f>IFERROR(1/J491*(Y491/H491),"0")</f>
        <v>0.3125</v>
      </c>
    </row>
    <row r="492" spans="1:68" ht="27" hidden="1" customHeight="1" x14ac:dyDescent="0.25">
      <c r="A492" s="54" t="s">
        <v>761</v>
      </c>
      <c r="B492" s="54" t="s">
        <v>762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20</v>
      </c>
      <c r="Y493" s="559">
        <f>IFERROR(Y491/H491,"0")+IFERROR(Y492/H492,"0")</f>
        <v>20</v>
      </c>
      <c r="Z493" s="559">
        <f>IFERROR(IF(Z491="",0,Z491),"0")+IFERROR(IF(Z492="",0,Z492),"0")</f>
        <v>0.37959999999999999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180</v>
      </c>
      <c r="Y494" s="559">
        <f>IFERROR(SUM(Y491:Y492),"0")</f>
        <v>180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764</v>
      </c>
      <c r="B496" s="54" t="s">
        <v>765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773</v>
      </c>
      <c r="B502" s="54" t="s">
        <v>774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1811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1915.2400000000005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1924.2354213858034</v>
      </c>
      <c r="Y506" s="559">
        <f>IFERROR(SUM(BN22:BN502),"0")</f>
        <v>2033.6309999999999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37" t="s">
        <v>780</v>
      </c>
      <c r="X507" s="38">
        <f>ROUNDUP(SUM(BO22:BO502),0)</f>
        <v>4</v>
      </c>
      <c r="Y507" s="38">
        <f>ROUNDUP(SUM(BP22:BP502),0)</f>
        <v>4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2024.2354213858034</v>
      </c>
      <c r="Y508" s="559">
        <f>GrossWeightTotalR+PalletQtyTotalR*25</f>
        <v>2133.6309999999999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384.94012175188647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400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4.0146200000000007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541</v>
      </c>
      <c r="U512" s="604"/>
      <c r="V512" s="579" t="s">
        <v>596</v>
      </c>
      <c r="W512" s="713"/>
      <c r="X512" s="713"/>
      <c r="Y512" s="604"/>
      <c r="Z512" s="554" t="s">
        <v>652</v>
      </c>
      <c r="AA512" s="579" t="s">
        <v>721</v>
      </c>
      <c r="AB512" s="604"/>
      <c r="AC512" s="52"/>
      <c r="AF512" s="555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397</v>
      </c>
      <c r="M513" s="579" t="s">
        <v>413</v>
      </c>
      <c r="N513" s="555"/>
      <c r="O513" s="579" t="s">
        <v>427</v>
      </c>
      <c r="P513" s="579" t="s">
        <v>437</v>
      </c>
      <c r="Q513" s="579" t="s">
        <v>444</v>
      </c>
      <c r="R513" s="579" t="s">
        <v>449</v>
      </c>
      <c r="S513" s="579" t="s">
        <v>531</v>
      </c>
      <c r="T513" s="579" t="s">
        <v>542</v>
      </c>
      <c r="U513" s="579" t="s">
        <v>576</v>
      </c>
      <c r="V513" s="579" t="s">
        <v>597</v>
      </c>
      <c r="W513" s="579" t="s">
        <v>629</v>
      </c>
      <c r="X513" s="579" t="s">
        <v>644</v>
      </c>
      <c r="Y513" s="579" t="s">
        <v>648</v>
      </c>
      <c r="Z513" s="579" t="s">
        <v>652</v>
      </c>
      <c r="AA513" s="579" t="s">
        <v>721</v>
      </c>
      <c r="AB513" s="579" t="s">
        <v>772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21.6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45</v>
      </c>
      <c r="E515" s="46">
        <f>IFERROR(Y89*1,"0")+IFERROR(Y90*1,"0")+IFERROR(Y91*1,"0")+IFERROR(Y95*1,"0")+IFERROR(Y96*1,"0")+IFERROR(Y97*1,"0")+IFERROR(Y98*1,"0")+IFERROR(Y99*1,"0")</f>
        <v>124.2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75.599999999999994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95.4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387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19.600000000000001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19.2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5.0999999999999996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513</v>
      </c>
      <c r="U515" s="46">
        <f>IFERROR(Y369*1,"0")+IFERROR(Y370*1,"0")+IFERROR(Y371*1,"0")+IFERROR(Y375*1,"0")+IFERROR(Y379*1,"0")+IFERROR(Y380*1,"0")+IFERROR(Y384*1,"0")</f>
        <v>75.599999999999994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60.900000000000006</v>
      </c>
      <c r="W515" s="46">
        <f>IFERROR(Y409*1,"0")+IFERROR(Y413*1,"0")+IFERROR(Y414*1,"0")+IFERROR(Y415*1,"0")+IFERROR(Y416*1,"0")</f>
        <v>10.8</v>
      </c>
      <c r="X515" s="46">
        <f>IFERROR(Y421*1,"0")</f>
        <v>2.4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279.83999999999997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180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11,00"/>
        <filter val="1 924,24"/>
        <filter val="1,11"/>
        <filter val="1,18"/>
        <filter val="1,20"/>
        <filter val="1,30"/>
        <filter val="1,67"/>
        <filter val="1,85"/>
        <filter val="110,00"/>
        <filter val="116,00"/>
        <filter val="119,00"/>
        <filter val="12,00"/>
        <filter val="13,00"/>
        <filter val="132,00"/>
        <filter val="14,00"/>
        <filter val="152,00"/>
        <filter val="16,59"/>
        <filter val="163,00"/>
        <filter val="17,00"/>
        <filter val="180,00"/>
        <filter val="19,00"/>
        <filter val="196,00"/>
        <filter val="2 024,24"/>
        <filter val="2,00"/>
        <filter val="2,44"/>
        <filter val="2,65"/>
        <filter val="20,00"/>
        <filter val="20,53"/>
        <filter val="20,83"/>
        <filter val="22,00"/>
        <filter val="24,13"/>
        <filter val="28,79"/>
        <filter val="29,63"/>
        <filter val="3,00"/>
        <filter val="3,06"/>
        <filter val="3,50"/>
        <filter val="308,00"/>
        <filter val="33,00"/>
        <filter val="38,00"/>
        <filter val="38,33"/>
        <filter val="384,94"/>
        <filter val="4"/>
        <filter val="4,91"/>
        <filter val="43,00"/>
        <filter val="49,58"/>
        <filter val="5,00"/>
        <filter val="5,89"/>
        <filter val="53,00"/>
        <filter val="55,00"/>
        <filter val="57,00"/>
        <filter val="6,33"/>
        <filter val="66,00"/>
        <filter val="69,00"/>
        <filter val="7,00"/>
        <filter val="7,08"/>
        <filter val="7,73"/>
        <filter val="80,00"/>
        <filter val="81,00"/>
        <filter val="81,67"/>
        <filter val="84,00"/>
        <filter val="9,00"/>
        <filter val="92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2025-08-08T11:22:38Z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