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ПОКОМ ЗПФ филиалы\"/>
    </mc:Choice>
  </mc:AlternateContent>
  <xr:revisionPtr revIDLastSave="0" documentId="13_ncr:1_{62E19219-F9EB-479D-954D-4315D48BFE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Sheet!$A$3:$AQ$80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80" i="1" l="1"/>
  <c r="AJ74" i="1"/>
  <c r="R74" i="1" s="1"/>
  <c r="AJ72" i="1"/>
  <c r="AJ71" i="1"/>
  <c r="R71" i="1" s="1"/>
  <c r="AJ70" i="1"/>
  <c r="AJ69" i="1"/>
  <c r="R69" i="1" s="1"/>
  <c r="AJ68" i="1"/>
  <c r="AJ63" i="1"/>
  <c r="R63" i="1" s="1"/>
  <c r="AJ61" i="1"/>
  <c r="R61" i="1" s="1"/>
  <c r="AJ60" i="1"/>
  <c r="AJ57" i="1"/>
  <c r="AJ55" i="1"/>
  <c r="R55" i="1" s="1"/>
  <c r="AJ53" i="1"/>
  <c r="R53" i="1" s="1"/>
  <c r="AJ51" i="1"/>
  <c r="R51" i="1" s="1"/>
  <c r="AJ49" i="1"/>
  <c r="R49" i="1" s="1"/>
  <c r="AJ48" i="1"/>
  <c r="AJ45" i="1"/>
  <c r="AJ44" i="1"/>
  <c r="R44" i="1" s="1"/>
  <c r="AJ41" i="1"/>
  <c r="AJ39" i="1"/>
  <c r="AJ38" i="1"/>
  <c r="R38" i="1" s="1"/>
  <c r="AJ37" i="1"/>
  <c r="AJ32" i="1"/>
  <c r="AJ29" i="1"/>
  <c r="AJ27" i="1"/>
  <c r="R27" i="1" s="1"/>
  <c r="AJ25" i="1"/>
  <c r="R25" i="1" s="1"/>
  <c r="AJ24" i="1"/>
  <c r="R24" i="1" s="1"/>
  <c r="AJ22" i="1"/>
  <c r="AJ20" i="1"/>
  <c r="AJ18" i="1"/>
  <c r="AJ17" i="1"/>
  <c r="AJ12" i="1"/>
  <c r="AJ10" i="1"/>
  <c r="AJ9" i="1"/>
  <c r="AJ8" i="1"/>
  <c r="AJ7" i="1"/>
  <c r="R80" i="1"/>
  <c r="R72" i="1"/>
  <c r="R70" i="1"/>
  <c r="R68" i="1"/>
  <c r="R60" i="1"/>
  <c r="R57" i="1"/>
  <c r="R48" i="1"/>
  <c r="R45" i="1"/>
  <c r="R41" i="1"/>
  <c r="R39" i="1"/>
  <c r="R37" i="1"/>
  <c r="R32" i="1"/>
  <c r="R29" i="1"/>
  <c r="R22" i="1"/>
  <c r="R20" i="1"/>
  <c r="R18" i="1"/>
  <c r="R17" i="1"/>
  <c r="R12" i="1"/>
  <c r="R10" i="1"/>
  <c r="R9" i="1"/>
  <c r="R8" i="1"/>
  <c r="R7" i="1"/>
  <c r="AP80" i="1"/>
  <c r="AP78" i="1"/>
  <c r="AP77" i="1"/>
  <c r="AP76" i="1"/>
  <c r="AP75" i="1"/>
  <c r="AP74" i="1"/>
  <c r="AP72" i="1"/>
  <c r="AP71" i="1"/>
  <c r="AP70" i="1"/>
  <c r="AP69" i="1"/>
  <c r="AP68" i="1"/>
  <c r="AP67" i="1"/>
  <c r="AP64" i="1"/>
  <c r="AP63" i="1"/>
  <c r="AP62" i="1"/>
  <c r="AP61" i="1"/>
  <c r="AP60" i="1"/>
  <c r="AP59" i="1"/>
  <c r="AP57" i="1"/>
  <c r="AP55" i="1"/>
  <c r="AP54" i="1"/>
  <c r="AP53" i="1"/>
  <c r="AP52" i="1"/>
  <c r="AP51" i="1"/>
  <c r="AP50" i="1"/>
  <c r="AP49" i="1"/>
  <c r="AP48" i="1"/>
  <c r="AP46" i="1"/>
  <c r="AP45" i="1"/>
  <c r="AP44" i="1"/>
  <c r="AP43" i="1"/>
  <c r="AP42" i="1"/>
  <c r="AP41" i="1"/>
  <c r="AP40" i="1"/>
  <c r="AP39" i="1"/>
  <c r="AP38" i="1"/>
  <c r="AP37" i="1"/>
  <c r="AP36" i="1"/>
  <c r="AP34" i="1"/>
  <c r="AP33" i="1"/>
  <c r="AP32" i="1"/>
  <c r="AP30" i="1"/>
  <c r="AP29" i="1"/>
  <c r="AP27" i="1"/>
  <c r="AP26" i="1"/>
  <c r="AP25" i="1"/>
  <c r="AP24" i="1"/>
  <c r="AP22" i="1"/>
  <c r="AP20" i="1"/>
  <c r="AP19" i="1"/>
  <c r="AP18" i="1"/>
  <c r="AP17" i="1"/>
  <c r="AP15" i="1"/>
  <c r="AP12" i="1"/>
  <c r="AP11" i="1"/>
  <c r="AP10" i="1"/>
  <c r="AP9" i="1"/>
  <c r="AP8" i="1"/>
  <c r="AP7" i="1"/>
  <c r="AP6" i="1"/>
  <c r="AQ80" i="1"/>
  <c r="AQ78" i="1"/>
  <c r="AQ77" i="1"/>
  <c r="AQ76" i="1"/>
  <c r="AQ75" i="1"/>
  <c r="AQ74" i="1"/>
  <c r="AQ72" i="1"/>
  <c r="AQ71" i="1"/>
  <c r="AQ70" i="1"/>
  <c r="AQ69" i="1"/>
  <c r="AQ68" i="1"/>
  <c r="AQ67" i="1"/>
  <c r="AQ64" i="1"/>
  <c r="AQ63" i="1"/>
  <c r="AQ62" i="1"/>
  <c r="AQ61" i="1"/>
  <c r="AQ60" i="1"/>
  <c r="AQ59" i="1"/>
  <c r="AQ57" i="1"/>
  <c r="AQ55" i="1"/>
  <c r="AQ54" i="1"/>
  <c r="AQ53" i="1"/>
  <c r="AQ52" i="1"/>
  <c r="AQ51" i="1"/>
  <c r="AQ50" i="1"/>
  <c r="AQ49" i="1"/>
  <c r="AQ48" i="1"/>
  <c r="AQ46" i="1"/>
  <c r="AQ45" i="1"/>
  <c r="AQ44" i="1"/>
  <c r="AQ43" i="1"/>
  <c r="AQ42" i="1"/>
  <c r="AQ41" i="1"/>
  <c r="AQ40" i="1"/>
  <c r="AQ39" i="1"/>
  <c r="AQ38" i="1"/>
  <c r="AQ37" i="1"/>
  <c r="AQ36" i="1"/>
  <c r="AQ34" i="1"/>
  <c r="AQ33" i="1"/>
  <c r="AQ32" i="1"/>
  <c r="AQ30" i="1"/>
  <c r="AQ29" i="1"/>
  <c r="AQ27" i="1"/>
  <c r="AQ26" i="1"/>
  <c r="AQ25" i="1"/>
  <c r="AQ24" i="1"/>
  <c r="AQ22" i="1"/>
  <c r="AQ20" i="1"/>
  <c r="AQ19" i="1"/>
  <c r="AQ18" i="1"/>
  <c r="AQ17" i="1"/>
  <c r="AQ15" i="1"/>
  <c r="AQ12" i="1"/>
  <c r="AQ11" i="1"/>
  <c r="AQ10" i="1"/>
  <c r="AQ9" i="1"/>
  <c r="AQ8" i="1"/>
  <c r="AQ7" i="1"/>
  <c r="AQ6" i="1"/>
  <c r="AO5" i="1"/>
  <c r="AQ5" i="1" l="1"/>
  <c r="AP5" i="1"/>
  <c r="AH71" i="1"/>
  <c r="AH70" i="1"/>
  <c r="AH55" i="1"/>
  <c r="AK51" i="1"/>
  <c r="AK44" i="1"/>
  <c r="AK38" i="1"/>
  <c r="AH27" i="1"/>
  <c r="AN80" i="1"/>
  <c r="AH80" i="1"/>
  <c r="P80" i="1"/>
  <c r="V80" i="1" s="1"/>
  <c r="L80" i="1"/>
  <c r="P79" i="1"/>
  <c r="U79" i="1" s="1"/>
  <c r="L79" i="1"/>
  <c r="P78" i="1"/>
  <c r="Q78" i="1" s="1"/>
  <c r="AJ78" i="1" s="1"/>
  <c r="R78" i="1" s="1"/>
  <c r="L78" i="1"/>
  <c r="P77" i="1"/>
  <c r="V77" i="1" s="1"/>
  <c r="L77" i="1"/>
  <c r="P76" i="1"/>
  <c r="V76" i="1" s="1"/>
  <c r="L76" i="1"/>
  <c r="P75" i="1"/>
  <c r="V75" i="1" s="1"/>
  <c r="L75" i="1"/>
  <c r="P74" i="1"/>
  <c r="V74" i="1" s="1"/>
  <c r="L74" i="1"/>
  <c r="P73" i="1"/>
  <c r="V73" i="1" s="1"/>
  <c r="L73" i="1"/>
  <c r="P72" i="1"/>
  <c r="V72" i="1" s="1"/>
  <c r="L72" i="1"/>
  <c r="P71" i="1"/>
  <c r="V71" i="1" s="1"/>
  <c r="L71" i="1"/>
  <c r="AN70" i="1"/>
  <c r="P70" i="1"/>
  <c r="V70" i="1" s="1"/>
  <c r="L70" i="1"/>
  <c r="P69" i="1"/>
  <c r="L69" i="1"/>
  <c r="P68" i="1"/>
  <c r="V68" i="1" s="1"/>
  <c r="L68" i="1"/>
  <c r="P67" i="1"/>
  <c r="V67" i="1" s="1"/>
  <c r="L67" i="1"/>
  <c r="P66" i="1"/>
  <c r="V66" i="1" s="1"/>
  <c r="L66" i="1"/>
  <c r="P65" i="1"/>
  <c r="L65" i="1"/>
  <c r="P64" i="1"/>
  <c r="V64" i="1" s="1"/>
  <c r="L64" i="1"/>
  <c r="P63" i="1"/>
  <c r="L63" i="1"/>
  <c r="P62" i="1"/>
  <c r="V62" i="1" s="1"/>
  <c r="L62" i="1"/>
  <c r="P61" i="1"/>
  <c r="V61" i="1" s="1"/>
  <c r="L61" i="1"/>
  <c r="AN60" i="1"/>
  <c r="AH60" i="1"/>
  <c r="P60" i="1"/>
  <c r="V60" i="1" s="1"/>
  <c r="L60" i="1"/>
  <c r="P59" i="1"/>
  <c r="V59" i="1" s="1"/>
  <c r="L59" i="1"/>
  <c r="P58" i="1"/>
  <c r="V58" i="1" s="1"/>
  <c r="L58" i="1"/>
  <c r="P57" i="1"/>
  <c r="L57" i="1"/>
  <c r="P56" i="1"/>
  <c r="U56" i="1" s="1"/>
  <c r="L56" i="1"/>
  <c r="AK55" i="1"/>
  <c r="P55" i="1"/>
  <c r="V55" i="1" s="1"/>
  <c r="L55" i="1"/>
  <c r="P54" i="1"/>
  <c r="L54" i="1"/>
  <c r="AH53" i="1"/>
  <c r="P53" i="1"/>
  <c r="V53" i="1" s="1"/>
  <c r="L53" i="1"/>
  <c r="P52" i="1"/>
  <c r="Q52" i="1" s="1"/>
  <c r="AJ52" i="1" s="1"/>
  <c r="R52" i="1" s="1"/>
  <c r="L52" i="1"/>
  <c r="AH51" i="1"/>
  <c r="P51" i="1"/>
  <c r="V51" i="1" s="1"/>
  <c r="L51" i="1"/>
  <c r="P50" i="1"/>
  <c r="L50" i="1"/>
  <c r="P49" i="1"/>
  <c r="V49" i="1" s="1"/>
  <c r="L49" i="1"/>
  <c r="P48" i="1"/>
  <c r="V48" i="1" s="1"/>
  <c r="L48" i="1"/>
  <c r="P47" i="1"/>
  <c r="U47" i="1" s="1"/>
  <c r="L47" i="1"/>
  <c r="P46" i="1"/>
  <c r="V46" i="1" s="1"/>
  <c r="L46" i="1"/>
  <c r="P45" i="1"/>
  <c r="V45" i="1" s="1"/>
  <c r="L45" i="1"/>
  <c r="AH44" i="1"/>
  <c r="P44" i="1"/>
  <c r="V44" i="1" s="1"/>
  <c r="L44" i="1"/>
  <c r="P43" i="1"/>
  <c r="V43" i="1" s="1"/>
  <c r="L43" i="1"/>
  <c r="P42" i="1"/>
  <c r="V42" i="1" s="1"/>
  <c r="L42" i="1"/>
  <c r="P41" i="1"/>
  <c r="V41" i="1" s="1"/>
  <c r="L41" i="1"/>
  <c r="P40" i="1"/>
  <c r="V40" i="1" s="1"/>
  <c r="L40" i="1"/>
  <c r="P39" i="1"/>
  <c r="L39" i="1"/>
  <c r="AH38" i="1"/>
  <c r="P38" i="1"/>
  <c r="V38" i="1" s="1"/>
  <c r="L38" i="1"/>
  <c r="P37" i="1"/>
  <c r="V37" i="1" s="1"/>
  <c r="L37" i="1"/>
  <c r="E36" i="1"/>
  <c r="P36" i="1" s="1"/>
  <c r="V36" i="1" s="1"/>
  <c r="P35" i="1"/>
  <c r="U35" i="1" s="1"/>
  <c r="L35" i="1"/>
  <c r="P34" i="1"/>
  <c r="V34" i="1" s="1"/>
  <c r="L34" i="1"/>
  <c r="P33" i="1"/>
  <c r="V33" i="1" s="1"/>
  <c r="L33" i="1"/>
  <c r="P32" i="1"/>
  <c r="V32" i="1" s="1"/>
  <c r="L32" i="1"/>
  <c r="P31" i="1"/>
  <c r="U31" i="1" s="1"/>
  <c r="L31" i="1"/>
  <c r="F30" i="1"/>
  <c r="F5" i="1" s="1"/>
  <c r="E30" i="1"/>
  <c r="P30" i="1" s="1"/>
  <c r="P29" i="1"/>
  <c r="L29" i="1"/>
  <c r="P28" i="1"/>
  <c r="U28" i="1" s="1"/>
  <c r="L28" i="1"/>
  <c r="P27" i="1"/>
  <c r="V27" i="1" s="1"/>
  <c r="L27" i="1"/>
  <c r="P26" i="1"/>
  <c r="V26" i="1" s="1"/>
  <c r="L26" i="1"/>
  <c r="P25" i="1"/>
  <c r="V25" i="1" s="1"/>
  <c r="L25" i="1"/>
  <c r="E24" i="1"/>
  <c r="L24" i="1" s="1"/>
  <c r="P23" i="1"/>
  <c r="V23" i="1" s="1"/>
  <c r="L23" i="1"/>
  <c r="P22" i="1"/>
  <c r="V22" i="1" s="1"/>
  <c r="L22" i="1"/>
  <c r="P21" i="1"/>
  <c r="U21" i="1" s="1"/>
  <c r="L21" i="1"/>
  <c r="P20" i="1"/>
  <c r="L20" i="1"/>
  <c r="P19" i="1"/>
  <c r="V19" i="1" s="1"/>
  <c r="L19" i="1"/>
  <c r="AK18" i="1"/>
  <c r="AH18" i="1"/>
  <c r="P18" i="1"/>
  <c r="V18" i="1" s="1"/>
  <c r="L18" i="1"/>
  <c r="P17" i="1"/>
  <c r="V17" i="1" s="1"/>
  <c r="L17" i="1"/>
  <c r="P16" i="1"/>
  <c r="U16" i="1" s="1"/>
  <c r="L16" i="1"/>
  <c r="E15" i="1"/>
  <c r="P15" i="1" s="1"/>
  <c r="Q15" i="1" s="1"/>
  <c r="AJ15" i="1" s="1"/>
  <c r="R15" i="1" s="1"/>
  <c r="P14" i="1"/>
  <c r="U14" i="1" s="1"/>
  <c r="L14" i="1"/>
  <c r="P13" i="1"/>
  <c r="U13" i="1" s="1"/>
  <c r="L13" i="1"/>
  <c r="P12" i="1"/>
  <c r="L12" i="1"/>
  <c r="P11" i="1"/>
  <c r="V11" i="1" s="1"/>
  <c r="L11" i="1"/>
  <c r="P10" i="1"/>
  <c r="L10" i="1"/>
  <c r="P9" i="1"/>
  <c r="V9" i="1" s="1"/>
  <c r="L9" i="1"/>
  <c r="P8" i="1"/>
  <c r="V8" i="1" s="1"/>
  <c r="L8" i="1"/>
  <c r="P7" i="1"/>
  <c r="V7" i="1" s="1"/>
  <c r="L7" i="1"/>
  <c r="P6" i="1"/>
  <c r="Q6" i="1" s="1"/>
  <c r="AJ6" i="1" s="1"/>
  <c r="R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26" i="1" l="1"/>
  <c r="AJ26" i="1" s="1"/>
  <c r="R26" i="1" s="1"/>
  <c r="Q42" i="1"/>
  <c r="AJ42" i="1" s="1"/>
  <c r="R42" i="1" s="1"/>
  <c r="Q67" i="1"/>
  <c r="AJ67" i="1" s="1"/>
  <c r="R67" i="1" s="1"/>
  <c r="Q77" i="1"/>
  <c r="AJ77" i="1" s="1"/>
  <c r="R77" i="1" s="1"/>
  <c r="V78" i="1"/>
  <c r="Q11" i="1"/>
  <c r="U23" i="1"/>
  <c r="Q59" i="1"/>
  <c r="AJ59" i="1" s="1"/>
  <c r="R59" i="1" s="1"/>
  <c r="Q46" i="1"/>
  <c r="Q19" i="1"/>
  <c r="AJ19" i="1" s="1"/>
  <c r="R19" i="1" s="1"/>
  <c r="Q33" i="1"/>
  <c r="AJ33" i="1" s="1"/>
  <c r="R33" i="1" s="1"/>
  <c r="Q64" i="1"/>
  <c r="AJ64" i="1" s="1"/>
  <c r="R64" i="1" s="1"/>
  <c r="Q75" i="1"/>
  <c r="AJ75" i="1" s="1"/>
  <c r="R75" i="1" s="1"/>
  <c r="U70" i="1"/>
  <c r="AN15" i="1"/>
  <c r="AH15" i="1"/>
  <c r="V6" i="1"/>
  <c r="V50" i="1"/>
  <c r="Q50" i="1"/>
  <c r="AJ50" i="1" s="1"/>
  <c r="R50" i="1" s="1"/>
  <c r="V52" i="1"/>
  <c r="V54" i="1"/>
  <c r="Q54" i="1"/>
  <c r="AJ54" i="1" s="1"/>
  <c r="R54" i="1" s="1"/>
  <c r="V57" i="1"/>
  <c r="V63" i="1"/>
  <c r="V65" i="1"/>
  <c r="U65" i="1"/>
  <c r="AK71" i="1"/>
  <c r="U71" i="1"/>
  <c r="AH78" i="1"/>
  <c r="AK78" i="1"/>
  <c r="Q62" i="1"/>
  <c r="AJ62" i="1" s="1"/>
  <c r="R62" i="1" s="1"/>
  <c r="V10" i="1"/>
  <c r="V12" i="1"/>
  <c r="V20" i="1"/>
  <c r="AK27" i="1"/>
  <c r="V29" i="1"/>
  <c r="V39" i="1"/>
  <c r="V69" i="1"/>
  <c r="AH74" i="1"/>
  <c r="AK74" i="1"/>
  <c r="Q30" i="1"/>
  <c r="AJ30" i="1" s="1"/>
  <c r="R30" i="1" s="1"/>
  <c r="Q36" i="1"/>
  <c r="AJ36" i="1" s="1"/>
  <c r="R36" i="1" s="1"/>
  <c r="Q40" i="1"/>
  <c r="AJ40" i="1" s="1"/>
  <c r="R40" i="1" s="1"/>
  <c r="Q34" i="1"/>
  <c r="AJ34" i="1" s="1"/>
  <c r="R34" i="1" s="1"/>
  <c r="Q43" i="1"/>
  <c r="AJ43" i="1" s="1"/>
  <c r="R43" i="1" s="1"/>
  <c r="Q76" i="1"/>
  <c r="AJ76" i="1" s="1"/>
  <c r="R76" i="1" s="1"/>
  <c r="AK53" i="1"/>
  <c r="U53" i="1"/>
  <c r="V35" i="1"/>
  <c r="L36" i="1"/>
  <c r="AN53" i="1"/>
  <c r="U58" i="1"/>
  <c r="AN71" i="1"/>
  <c r="L15" i="1"/>
  <c r="U18" i="1"/>
  <c r="V30" i="1"/>
  <c r="V47" i="1"/>
  <c r="U51" i="1"/>
  <c r="AN51" i="1"/>
  <c r="U55" i="1"/>
  <c r="AN55" i="1"/>
  <c r="AK60" i="1"/>
  <c r="U66" i="1"/>
  <c r="AK70" i="1"/>
  <c r="U73" i="1"/>
  <c r="V79" i="1"/>
  <c r="AK80" i="1"/>
  <c r="V15" i="1"/>
  <c r="V13" i="1"/>
  <c r="V14" i="1"/>
  <c r="AN18" i="1"/>
  <c r="P24" i="1"/>
  <c r="V16" i="1"/>
  <c r="V21" i="1"/>
  <c r="V28" i="1"/>
  <c r="L30" i="1"/>
  <c r="V31" i="1"/>
  <c r="U60" i="1"/>
  <c r="U80" i="1"/>
  <c r="E5" i="1"/>
  <c r="U38" i="1"/>
  <c r="AN38" i="1"/>
  <c r="U44" i="1"/>
  <c r="AN44" i="1"/>
  <c r="V56" i="1"/>
  <c r="AH11" i="1" l="1"/>
  <c r="AJ11" i="1"/>
  <c r="R11" i="1" s="1"/>
  <c r="AH46" i="1"/>
  <c r="AJ46" i="1"/>
  <c r="R46" i="1" s="1"/>
  <c r="AH33" i="1"/>
  <c r="AN78" i="1"/>
  <c r="U27" i="1"/>
  <c r="AK11" i="1"/>
  <c r="AH59" i="1"/>
  <c r="AH64" i="1"/>
  <c r="AH19" i="1"/>
  <c r="AH68" i="1"/>
  <c r="AN74" i="1"/>
  <c r="AH75" i="1"/>
  <c r="U74" i="1"/>
  <c r="AN27" i="1"/>
  <c r="P5" i="1"/>
  <c r="AH67" i="1"/>
  <c r="AH48" i="1"/>
  <c r="AH43" i="1"/>
  <c r="AH37" i="1"/>
  <c r="AH32" i="1"/>
  <c r="AH17" i="1"/>
  <c r="AH77" i="1"/>
  <c r="AH49" i="1"/>
  <c r="AH36" i="1"/>
  <c r="AH25" i="1"/>
  <c r="AH20" i="1"/>
  <c r="AH12" i="1"/>
  <c r="AH10" i="1"/>
  <c r="AH62" i="1"/>
  <c r="AK33" i="1"/>
  <c r="U33" i="1"/>
  <c r="AH22" i="1"/>
  <c r="AH63" i="1"/>
  <c r="AH57" i="1"/>
  <c r="AH54" i="1"/>
  <c r="AH52" i="1"/>
  <c r="AH50" i="1"/>
  <c r="AH6" i="1"/>
  <c r="Q5" i="1"/>
  <c r="U78" i="1"/>
  <c r="AN33" i="1"/>
  <c r="AH76" i="1"/>
  <c r="AH61" i="1"/>
  <c r="AH45" i="1"/>
  <c r="AH41" i="1"/>
  <c r="AH34" i="1"/>
  <c r="AH26" i="1"/>
  <c r="AH8" i="1"/>
  <c r="AH72" i="1"/>
  <c r="AH40" i="1"/>
  <c r="AH30" i="1"/>
  <c r="AH7" i="1"/>
  <c r="AH69" i="1"/>
  <c r="AH39" i="1"/>
  <c r="AH29" i="1"/>
  <c r="AH42" i="1"/>
  <c r="AH9" i="1"/>
  <c r="AK15" i="1"/>
  <c r="U15" i="1"/>
  <c r="L5" i="1"/>
  <c r="V24" i="1"/>
  <c r="AK46" i="1" l="1"/>
  <c r="AN46" i="1"/>
  <c r="U11" i="1"/>
  <c r="U46" i="1"/>
  <c r="AN11" i="1"/>
  <c r="AK59" i="1"/>
  <c r="U59" i="1"/>
  <c r="AN59" i="1"/>
  <c r="AN64" i="1"/>
  <c r="U64" i="1"/>
  <c r="AK64" i="1"/>
  <c r="AN75" i="1"/>
  <c r="U75" i="1"/>
  <c r="AK75" i="1"/>
  <c r="AN68" i="1"/>
  <c r="AK68" i="1"/>
  <c r="U68" i="1"/>
  <c r="U19" i="1"/>
  <c r="AK19" i="1"/>
  <c r="AN19" i="1"/>
  <c r="AN29" i="1"/>
  <c r="U29" i="1"/>
  <c r="AK29" i="1"/>
  <c r="AN7" i="1"/>
  <c r="AK7" i="1"/>
  <c r="U7" i="1"/>
  <c r="AK30" i="1"/>
  <c r="U30" i="1"/>
  <c r="AN30" i="1"/>
  <c r="AK40" i="1"/>
  <c r="AN40" i="1"/>
  <c r="U40" i="1"/>
  <c r="AN72" i="1"/>
  <c r="U72" i="1"/>
  <c r="AK72" i="1"/>
  <c r="AK8" i="1"/>
  <c r="AN8" i="1"/>
  <c r="U8" i="1"/>
  <c r="AN34" i="1"/>
  <c r="U34" i="1"/>
  <c r="AK34" i="1"/>
  <c r="AK61" i="1"/>
  <c r="AN61" i="1"/>
  <c r="U61" i="1"/>
  <c r="AK63" i="1"/>
  <c r="AN63" i="1"/>
  <c r="U63" i="1"/>
  <c r="AK20" i="1"/>
  <c r="AN20" i="1"/>
  <c r="U20" i="1"/>
  <c r="AK49" i="1"/>
  <c r="U49" i="1"/>
  <c r="AN49" i="1"/>
  <c r="AN17" i="1"/>
  <c r="U17" i="1"/>
  <c r="AK17" i="1"/>
  <c r="AN43" i="1"/>
  <c r="U43" i="1"/>
  <c r="AK43" i="1"/>
  <c r="AN48" i="1"/>
  <c r="U48" i="1"/>
  <c r="AK48" i="1"/>
  <c r="AH24" i="1"/>
  <c r="AN9" i="1"/>
  <c r="U9" i="1"/>
  <c r="AK9" i="1"/>
  <c r="AK42" i="1"/>
  <c r="U42" i="1"/>
  <c r="AN42" i="1"/>
  <c r="AN39" i="1"/>
  <c r="U39" i="1"/>
  <c r="AK39" i="1"/>
  <c r="AK69" i="1"/>
  <c r="AN69" i="1"/>
  <c r="U69" i="1"/>
  <c r="AN26" i="1"/>
  <c r="AK26" i="1"/>
  <c r="U26" i="1"/>
  <c r="AN41" i="1"/>
  <c r="U41" i="1"/>
  <c r="AK41" i="1"/>
  <c r="AN45" i="1"/>
  <c r="U45" i="1"/>
  <c r="AK45" i="1"/>
  <c r="AK76" i="1"/>
  <c r="AN76" i="1"/>
  <c r="U76" i="1"/>
  <c r="AK6" i="1"/>
  <c r="AN6" i="1"/>
  <c r="AJ5" i="1"/>
  <c r="AH5" i="1"/>
  <c r="AN50" i="1"/>
  <c r="U50" i="1"/>
  <c r="AK50" i="1"/>
  <c r="AN52" i="1"/>
  <c r="U52" i="1"/>
  <c r="AK52" i="1"/>
  <c r="AN54" i="1"/>
  <c r="U54" i="1"/>
  <c r="AK54" i="1"/>
  <c r="AN57" i="1"/>
  <c r="U57" i="1"/>
  <c r="AK57" i="1"/>
  <c r="AN22" i="1"/>
  <c r="U22" i="1"/>
  <c r="AK22" i="1"/>
  <c r="AN62" i="1"/>
  <c r="U62" i="1"/>
  <c r="AK62" i="1"/>
  <c r="AK10" i="1"/>
  <c r="U10" i="1"/>
  <c r="AN10" i="1"/>
  <c r="U12" i="1"/>
  <c r="AK12" i="1"/>
  <c r="AN12" i="1"/>
  <c r="U25" i="1"/>
  <c r="AK25" i="1"/>
  <c r="AN25" i="1"/>
  <c r="AK36" i="1"/>
  <c r="U36" i="1"/>
  <c r="AN36" i="1"/>
  <c r="AN77" i="1"/>
  <c r="U77" i="1"/>
  <c r="AK77" i="1"/>
  <c r="AN32" i="1"/>
  <c r="U32" i="1"/>
  <c r="AK32" i="1"/>
  <c r="AN37" i="1"/>
  <c r="U37" i="1"/>
  <c r="AK37" i="1"/>
  <c r="U67" i="1"/>
  <c r="AK67" i="1"/>
  <c r="AN67" i="1"/>
  <c r="U6" i="1" l="1"/>
  <c r="AN24" i="1"/>
  <c r="AN5" i="1" s="1"/>
  <c r="U24" i="1"/>
  <c r="AK24" i="1"/>
  <c r="AK5" i="1" s="1"/>
  <c r="R5" i="1" l="1"/>
</calcChain>
</file>

<file path=xl/sharedStrings.xml><?xml version="1.0" encoding="utf-8"?>
<sst xmlns="http://schemas.openxmlformats.org/spreadsheetml/2006/main" count="334" uniqueCount="143">
  <si>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</si>
  <si>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</si>
  <si>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</si>
  <si>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</si>
  <si>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</si>
  <si>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</si>
  <si>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</si>
  <si>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</si>
  <si>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</si>
  <si>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</si>
  <si>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</si>
  <si>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</si>
  <si>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</si>
  <si>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</si>
  <si>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</si>
  <si>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</si>
  <si>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</si>
  <si>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</si>
  <si>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</si>
  <si>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</si>
  <si>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</si>
  <si>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</si>
  <si>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</si>
  <si>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</si>
  <si>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</si>
  <si>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</si>
  <si>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</si>
  <si>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</si>
  <si>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</si>
  <si>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</si>
  <si>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</si>
  <si>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28,07,</t>
  </si>
  <si>
    <t>31,07,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</si>
  <si>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</si>
  <si>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</si>
  <si>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</si>
  <si>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</si>
  <si>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</si>
  <si>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</si>
  <si>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</si>
  <si>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</si>
  <si>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</si>
  <si>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</si>
  <si>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</si>
  <si>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</si>
  <si>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</si>
  <si>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</si>
  <si>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</si>
  <si>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</si>
  <si>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</si>
  <si>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</si>
  <si>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</si>
  <si>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</si>
  <si>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</si>
  <si>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</si>
  <si>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</si>
  <si>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не в матрице</t>
  </si>
  <si>
    <t>ротация на 0,24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</si>
  <si>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</si>
  <si>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</si>
  <si>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</si>
  <si>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</si>
  <si>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</si>
  <si>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</si>
  <si>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</si>
  <si>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</si>
  <si>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</si>
  <si>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</si>
  <si>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</si>
  <si>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</si>
  <si>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</si>
  <si>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</si>
  <si>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ротация на 0,2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</si>
  <si>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</si>
  <si>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</si>
  <si>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</si>
  <si>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</si>
  <si>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</si>
  <si>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</si>
  <si>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</si>
  <si>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</si>
  <si>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</si>
  <si>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</si>
  <si>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</si>
  <si>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</si>
  <si>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</si>
  <si>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</si>
  <si>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</si>
  <si>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</si>
  <si>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</si>
  <si>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</si>
  <si>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</si>
  <si>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</si>
  <si>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</si>
  <si>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</si>
  <si>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</si>
  <si>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</si>
  <si>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</si>
  <si>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</si>
  <si>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</si>
  <si>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</si>
  <si>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</si>
  <si>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</si>
  <si>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</si>
  <si>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</si>
  <si>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</si>
  <si>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</si>
  <si>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</si>
  <si>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</si>
  <si>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</si>
  <si>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</si>
  <si>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</si>
  <si>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</si>
  <si>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</si>
  <si>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</si>
  <si>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</si>
  <si>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</si>
  <si>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есть дубль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</si>
  <si>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</si>
  <si>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</si>
  <si>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</si>
  <si>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</si>
  <si>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</si>
  <si>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</si>
  <si>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</si>
  <si>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</si>
  <si>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</si>
  <si>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</si>
  <si>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</si>
  <si>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</si>
  <si>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</si>
  <si>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</si>
  <si>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</si>
  <si>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</si>
  <si>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</si>
  <si>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</si>
  <si>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</si>
  <si>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 / с 01,08,25 снова в бланке</t>
  </si>
  <si>
    <t>Чебуреки сочные, ВЕС, куриные жарен. зам  ПОКОМ</t>
  </si>
  <si>
    <t>Чебуречище горячая штучка 0,14кг Поком</t>
  </si>
  <si>
    <t>перемещение из Мелитополя???</t>
  </si>
  <si>
    <t>04,08,(1)</t>
  </si>
  <si>
    <t>04,08,(2)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</si>
</sst>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0" borderId="1" xfId="1" applyNumberFormat="1" applyFont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6" fillId="9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6" sqref="AG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9.42578125" customWidth="1"/>
    <col min="21" max="22" width="5" customWidth="1"/>
    <col min="23" max="32" width="6" customWidth="1"/>
    <col min="33" max="33" width="12.710937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1" width="7" style="13" customWidth="1"/>
    <col min="42" max="42" width="6" customWidth="1"/>
    <col min="43" max="43" width="6" style="13" customWidth="1"/>
    <col min="4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0"/>
      <c r="AP1" s="1"/>
      <c r="AQ1" s="10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0"/>
      <c r="AP2" s="1"/>
      <c r="AQ2" s="10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1" t="s">
        <v>26</v>
      </c>
      <c r="AP3" s="2" t="s">
        <v>27</v>
      </c>
      <c r="AQ3" s="11" t="s">
        <v>30</v>
      </c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 t="s">
        <v>141</v>
      </c>
      <c r="AK4" s="1"/>
      <c r="AL4" s="1"/>
      <c r="AM4" s="1"/>
      <c r="AN4" s="10"/>
      <c r="AO4" s="10" t="s">
        <v>142</v>
      </c>
      <c r="AP4" s="1"/>
      <c r="AQ4" s="10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SUM(E6:E491)</f>
        <v>9790.9</v>
      </c>
      <c r="F5" s="4">
        <f>SUM(F6:F491)</f>
        <v>3855.5</v>
      </c>
      <c r="G5" s="8"/>
      <c r="H5" s="1"/>
      <c r="I5" s="1"/>
      <c r="J5" s="1"/>
      <c r="K5" s="4">
        <f t="shared" ref="K5:S5" si="0">SUM(K6:K491)</f>
        <v>10984</v>
      </c>
      <c r="L5" s="4">
        <f t="shared" si="0"/>
        <v>-1193.0999999999999</v>
      </c>
      <c r="M5" s="4">
        <f t="shared" si="0"/>
        <v>0</v>
      </c>
      <c r="N5" s="4">
        <f t="shared" si="0"/>
        <v>0</v>
      </c>
      <c r="O5" s="4">
        <f t="shared" si="0"/>
        <v>21477</v>
      </c>
      <c r="P5" s="4">
        <f t="shared" si="0"/>
        <v>1958.1800000000003</v>
      </c>
      <c r="Q5" s="4">
        <f t="shared" si="0"/>
        <v>6327.9200000000019</v>
      </c>
      <c r="R5" s="4">
        <f t="shared" si="0"/>
        <v>6781.5999999999995</v>
      </c>
      <c r="S5" s="4">
        <f t="shared" si="0"/>
        <v>0</v>
      </c>
      <c r="T5" s="1"/>
      <c r="U5" s="1"/>
      <c r="V5" s="1"/>
      <c r="W5" s="4">
        <f t="shared" ref="W5:AF5" si="1">SUM(W6:W491)</f>
        <v>2480.768599999999</v>
      </c>
      <c r="X5" s="4">
        <f t="shared" si="1"/>
        <v>1768.3</v>
      </c>
      <c r="Y5" s="4">
        <f t="shared" si="1"/>
        <v>1887.7800000000002</v>
      </c>
      <c r="Z5" s="4">
        <f t="shared" si="1"/>
        <v>2122.0492000000004</v>
      </c>
      <c r="AA5" s="4">
        <f t="shared" si="1"/>
        <v>2167.4200000000005</v>
      </c>
      <c r="AB5" s="4">
        <f t="shared" si="1"/>
        <v>1949.5789999999997</v>
      </c>
      <c r="AC5" s="4">
        <f t="shared" si="1"/>
        <v>2439.2400000000007</v>
      </c>
      <c r="AD5" s="4">
        <f t="shared" si="1"/>
        <v>1685.0400000000006</v>
      </c>
      <c r="AE5" s="4">
        <f t="shared" si="1"/>
        <v>1859.6800000000003</v>
      </c>
      <c r="AF5" s="4">
        <f t="shared" si="1"/>
        <v>2111.1000000000004</v>
      </c>
      <c r="AG5" s="1"/>
      <c r="AH5" s="4">
        <f>SUM(AH6:AH491)</f>
        <v>2666.326</v>
      </c>
      <c r="AI5" s="8"/>
      <c r="AJ5" s="12">
        <f>SUM(AJ6:AJ491)</f>
        <v>358</v>
      </c>
      <c r="AK5" s="4">
        <f>SUM(AK6:AK491)</f>
        <v>1645.8000000000002</v>
      </c>
      <c r="AL5" s="1"/>
      <c r="AM5" s="1"/>
      <c r="AN5" s="12">
        <f>SUM(AN6:AN491)</f>
        <v>4.0841269841269838</v>
      </c>
      <c r="AO5" s="12">
        <f>SUM(AO6:AO491)</f>
        <v>340</v>
      </c>
      <c r="AP5" s="4">
        <f>SUM(AP6:AP491)</f>
        <v>1110.3200000000002</v>
      </c>
      <c r="AQ5" s="12">
        <f>SUM(AQ6:AQ491)</f>
        <v>4.0880341880341877</v>
      </c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65</v>
      </c>
      <c r="D6" s="1">
        <v>7</v>
      </c>
      <c r="E6" s="1">
        <v>48</v>
      </c>
      <c r="F6" s="1">
        <v>17</v>
      </c>
      <c r="G6" s="8">
        <v>0.22</v>
      </c>
      <c r="H6" s="1">
        <v>180</v>
      </c>
      <c r="I6" s="1" t="s">
        <v>45</v>
      </c>
      <c r="J6" s="1"/>
      <c r="K6" s="1">
        <v>48</v>
      </c>
      <c r="L6" s="1">
        <f t="shared" ref="L6:L37" si="2">E6-K6</f>
        <v>0</v>
      </c>
      <c r="M6" s="1"/>
      <c r="N6" s="1"/>
      <c r="O6" s="1">
        <v>0</v>
      </c>
      <c r="P6" s="1">
        <f t="shared" ref="P6:P37" si="3">E6/5</f>
        <v>9.6</v>
      </c>
      <c r="Q6" s="5">
        <f>11*P6-O6-F6</f>
        <v>88.6</v>
      </c>
      <c r="R6" s="5">
        <f>AI6*AJ6+AO6*AI6</f>
        <v>168</v>
      </c>
      <c r="S6" s="5"/>
      <c r="T6" s="1"/>
      <c r="U6" s="1">
        <f t="shared" ref="U6:U37" si="4">(F6+O6+R6)/P6</f>
        <v>19.270833333333336</v>
      </c>
      <c r="V6" s="1">
        <f t="shared" ref="V6:V37" si="5">(F6+O6)/P6</f>
        <v>1.7708333333333335</v>
      </c>
      <c r="W6" s="1">
        <v>4.8</v>
      </c>
      <c r="X6" s="1">
        <v>6.4</v>
      </c>
      <c r="Y6" s="1">
        <v>2.4</v>
      </c>
      <c r="Z6" s="1">
        <v>7.8</v>
      </c>
      <c r="AA6" s="1">
        <v>8.1999999999999993</v>
      </c>
      <c r="AB6" s="1">
        <v>9.8000000000000007</v>
      </c>
      <c r="AC6" s="1">
        <v>11.6</v>
      </c>
      <c r="AD6" s="1">
        <v>9.8000000000000007</v>
      </c>
      <c r="AE6" s="1">
        <v>12.2</v>
      </c>
      <c r="AF6" s="1">
        <v>33</v>
      </c>
      <c r="AG6" s="1"/>
      <c r="AH6" s="1">
        <f t="shared" ref="AH6:AH12" si="6">G6*Q6</f>
        <v>19.491999999999997</v>
      </c>
      <c r="AI6" s="8">
        <v>12</v>
      </c>
      <c r="AJ6" s="10">
        <f>MROUND(Q6, AI6*AL6)/AI6-AO6</f>
        <v>0</v>
      </c>
      <c r="AK6" s="1">
        <f t="shared" ref="AK6:AK12" si="7">AJ6*AI6*G6</f>
        <v>0</v>
      </c>
      <c r="AL6" s="1">
        <v>14</v>
      </c>
      <c r="AM6" s="1">
        <v>70</v>
      </c>
      <c r="AN6" s="10">
        <f t="shared" ref="AN6:AN12" si="8">AJ6/AM6</f>
        <v>0</v>
      </c>
      <c r="AO6" s="10">
        <v>14</v>
      </c>
      <c r="AP6" s="1">
        <f>AO6*AI6*G6</f>
        <v>36.96</v>
      </c>
      <c r="AQ6" s="10">
        <f>AO6/AM6</f>
        <v>0.2</v>
      </c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5</v>
      </c>
      <c r="D7" s="1"/>
      <c r="E7" s="1">
        <v>5</v>
      </c>
      <c r="F7" s="1"/>
      <c r="G7" s="8">
        <v>1</v>
      </c>
      <c r="H7" s="1">
        <v>90</v>
      </c>
      <c r="I7" s="1" t="s">
        <v>45</v>
      </c>
      <c r="J7" s="1"/>
      <c r="K7" s="1">
        <v>5</v>
      </c>
      <c r="L7" s="1">
        <f t="shared" si="2"/>
        <v>0</v>
      </c>
      <c r="M7" s="1"/>
      <c r="N7" s="1"/>
      <c r="O7" s="1">
        <v>60</v>
      </c>
      <c r="P7" s="1">
        <f t="shared" si="3"/>
        <v>1</v>
      </c>
      <c r="Q7" s="5"/>
      <c r="R7" s="5">
        <f t="shared" ref="R7:R12" si="9">AI7*AJ7+AO7*AI7</f>
        <v>0</v>
      </c>
      <c r="S7" s="5"/>
      <c r="T7" s="1"/>
      <c r="U7" s="1">
        <f t="shared" si="4"/>
        <v>60</v>
      </c>
      <c r="V7" s="1">
        <f t="shared" si="5"/>
        <v>60</v>
      </c>
      <c r="W7" s="1">
        <v>1</v>
      </c>
      <c r="X7" s="1">
        <v>6</v>
      </c>
      <c r="Y7" s="1">
        <v>2.54</v>
      </c>
      <c r="Z7" s="1">
        <v>1</v>
      </c>
      <c r="AA7" s="1">
        <v>8</v>
      </c>
      <c r="AB7" s="1">
        <v>1</v>
      </c>
      <c r="AC7" s="1">
        <v>5</v>
      </c>
      <c r="AD7" s="1">
        <v>6</v>
      </c>
      <c r="AE7" s="1">
        <v>5</v>
      </c>
      <c r="AF7" s="1">
        <v>4</v>
      </c>
      <c r="AG7" s="23" t="s">
        <v>98</v>
      </c>
      <c r="AH7" s="1">
        <f t="shared" si="6"/>
        <v>0</v>
      </c>
      <c r="AI7" s="8">
        <v>5</v>
      </c>
      <c r="AJ7" s="10">
        <f t="shared" ref="AJ7:AJ12" si="10">MROUND(Q7, AI7*AL7)/AI7-AO7</f>
        <v>0</v>
      </c>
      <c r="AK7" s="1">
        <f t="shared" si="7"/>
        <v>0</v>
      </c>
      <c r="AL7" s="1">
        <v>12</v>
      </c>
      <c r="AM7" s="1">
        <v>144</v>
      </c>
      <c r="AN7" s="10">
        <f t="shared" si="8"/>
        <v>0</v>
      </c>
      <c r="AO7" s="10"/>
      <c r="AP7" s="1">
        <f t="shared" ref="AP7:AP12" si="11">AO7*AI7*G7</f>
        <v>0</v>
      </c>
      <c r="AQ7" s="10">
        <f t="shared" ref="AQ7:AQ12" si="12">AO7/AM7</f>
        <v>0</v>
      </c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1</v>
      </c>
      <c r="D8" s="1"/>
      <c r="E8" s="1">
        <v>1</v>
      </c>
      <c r="F8" s="1"/>
      <c r="G8" s="8">
        <v>0.3</v>
      </c>
      <c r="H8" s="1">
        <v>180</v>
      </c>
      <c r="I8" s="1" t="s">
        <v>45</v>
      </c>
      <c r="J8" s="1"/>
      <c r="K8" s="1">
        <v>41</v>
      </c>
      <c r="L8" s="1">
        <f t="shared" si="2"/>
        <v>-40</v>
      </c>
      <c r="M8" s="1"/>
      <c r="N8" s="1"/>
      <c r="O8" s="1">
        <v>168</v>
      </c>
      <c r="P8" s="1">
        <f t="shared" si="3"/>
        <v>0.2</v>
      </c>
      <c r="Q8" s="5">
        <v>168</v>
      </c>
      <c r="R8" s="5">
        <f t="shared" si="9"/>
        <v>168</v>
      </c>
      <c r="S8" s="5"/>
      <c r="T8" s="1"/>
      <c r="U8" s="1">
        <f t="shared" si="4"/>
        <v>1680</v>
      </c>
      <c r="V8" s="1">
        <f t="shared" si="5"/>
        <v>840</v>
      </c>
      <c r="W8" s="1">
        <v>22.2</v>
      </c>
      <c r="X8" s="1">
        <v>17.600000000000001</v>
      </c>
      <c r="Y8" s="1">
        <v>16.600000000000001</v>
      </c>
      <c r="Z8" s="1">
        <v>17</v>
      </c>
      <c r="AA8" s="1">
        <v>16.8</v>
      </c>
      <c r="AB8" s="1">
        <v>12.2</v>
      </c>
      <c r="AC8" s="1">
        <v>16.2</v>
      </c>
      <c r="AD8" s="1">
        <v>9.8000000000000007</v>
      </c>
      <c r="AE8" s="1">
        <v>12.6</v>
      </c>
      <c r="AF8" s="1">
        <v>19.2</v>
      </c>
      <c r="AG8" s="1"/>
      <c r="AH8" s="1">
        <f t="shared" si="6"/>
        <v>50.4</v>
      </c>
      <c r="AI8" s="8">
        <v>12</v>
      </c>
      <c r="AJ8" s="10">
        <f t="shared" si="10"/>
        <v>0</v>
      </c>
      <c r="AK8" s="1">
        <f t="shared" si="7"/>
        <v>0</v>
      </c>
      <c r="AL8" s="1">
        <v>14</v>
      </c>
      <c r="AM8" s="1">
        <v>70</v>
      </c>
      <c r="AN8" s="10">
        <f t="shared" si="8"/>
        <v>0</v>
      </c>
      <c r="AO8" s="10">
        <v>14</v>
      </c>
      <c r="AP8" s="1">
        <f t="shared" si="11"/>
        <v>50.4</v>
      </c>
      <c r="AQ8" s="10">
        <f t="shared" si="12"/>
        <v>0.2</v>
      </c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>
        <v>23</v>
      </c>
      <c r="D9" s="1"/>
      <c r="E9" s="1">
        <v>23</v>
      </c>
      <c r="F9" s="1"/>
      <c r="G9" s="8">
        <v>0.28000000000000003</v>
      </c>
      <c r="H9" s="1">
        <v>180</v>
      </c>
      <c r="I9" s="1" t="s">
        <v>45</v>
      </c>
      <c r="J9" s="1"/>
      <c r="K9" s="1">
        <v>135</v>
      </c>
      <c r="L9" s="1">
        <f t="shared" si="2"/>
        <v>-112</v>
      </c>
      <c r="M9" s="1"/>
      <c r="N9" s="1"/>
      <c r="O9" s="1">
        <v>588</v>
      </c>
      <c r="P9" s="1">
        <f t="shared" si="3"/>
        <v>4.5999999999999996</v>
      </c>
      <c r="Q9" s="5">
        <v>60</v>
      </c>
      <c r="R9" s="5">
        <f t="shared" si="9"/>
        <v>84</v>
      </c>
      <c r="S9" s="5"/>
      <c r="T9" s="1"/>
      <c r="U9" s="1">
        <f t="shared" si="4"/>
        <v>146.08695652173915</v>
      </c>
      <c r="V9" s="1">
        <f t="shared" si="5"/>
        <v>127.82608695652175</v>
      </c>
      <c r="W9" s="1">
        <v>61</v>
      </c>
      <c r="X9" s="1">
        <v>38.200000000000003</v>
      </c>
      <c r="Y9" s="1">
        <v>32.799999999999997</v>
      </c>
      <c r="Z9" s="1">
        <v>49.4</v>
      </c>
      <c r="AA9" s="1">
        <v>36.6</v>
      </c>
      <c r="AB9" s="1">
        <v>17</v>
      </c>
      <c r="AC9" s="1">
        <v>57.6</v>
      </c>
      <c r="AD9" s="1">
        <v>28.2</v>
      </c>
      <c r="AE9" s="1">
        <v>29.8</v>
      </c>
      <c r="AF9" s="1">
        <v>27.6</v>
      </c>
      <c r="AG9" s="1"/>
      <c r="AH9" s="1">
        <f t="shared" si="6"/>
        <v>16.8</v>
      </c>
      <c r="AI9" s="8">
        <v>6</v>
      </c>
      <c r="AJ9" s="10">
        <f t="shared" si="10"/>
        <v>14</v>
      </c>
      <c r="AK9" s="1">
        <f t="shared" si="7"/>
        <v>23.520000000000003</v>
      </c>
      <c r="AL9" s="1">
        <v>14</v>
      </c>
      <c r="AM9" s="1">
        <v>140</v>
      </c>
      <c r="AN9" s="10">
        <f t="shared" si="8"/>
        <v>0.1</v>
      </c>
      <c r="AO9" s="10"/>
      <c r="AP9" s="1">
        <f t="shared" si="11"/>
        <v>0</v>
      </c>
      <c r="AQ9" s="10">
        <f t="shared" si="12"/>
        <v>0</v>
      </c>
      <c r="AR9" s="1"/>
      <c r="AS9" s="1"/>
      <c r="AT9" s="1"/>
      <c r="AU9" s="1"/>
      <c r="AV9" s="1"/>
      <c r="AW9" s="1"/>
      <c r="AX9" s="1"/>
    </row>
    <row r="10" spans="1:50" x14ac:dyDescent="0.25">
      <c r="A10" s="26" t="s">
        <v>51</v>
      </c>
      <c r="B10" s="1" t="s">
        <v>44</v>
      </c>
      <c r="C10" s="1"/>
      <c r="D10" s="1"/>
      <c r="E10" s="1"/>
      <c r="F10" s="1"/>
      <c r="G10" s="8">
        <v>0.24</v>
      </c>
      <c r="H10" s="1">
        <v>180</v>
      </c>
      <c r="I10" s="1" t="s">
        <v>45</v>
      </c>
      <c r="J10" s="1"/>
      <c r="K10" s="1">
        <v>173</v>
      </c>
      <c r="L10" s="1">
        <f t="shared" si="2"/>
        <v>-173</v>
      </c>
      <c r="M10" s="1"/>
      <c r="N10" s="1"/>
      <c r="O10" s="1">
        <v>672</v>
      </c>
      <c r="P10" s="1">
        <f t="shared" si="3"/>
        <v>0</v>
      </c>
      <c r="Q10" s="5"/>
      <c r="R10" s="5">
        <f t="shared" si="9"/>
        <v>0</v>
      </c>
      <c r="S10" s="5"/>
      <c r="T10" s="1"/>
      <c r="U10" s="1" t="e">
        <f t="shared" si="4"/>
        <v>#DIV/0!</v>
      </c>
      <c r="V10" s="1" t="e">
        <f t="shared" si="5"/>
        <v>#DIV/0!</v>
      </c>
      <c r="W10" s="1">
        <v>67.2</v>
      </c>
      <c r="X10" s="1">
        <v>38</v>
      </c>
      <c r="Y10" s="1">
        <v>29.6</v>
      </c>
      <c r="Z10" s="1">
        <v>30</v>
      </c>
      <c r="AA10" s="1">
        <v>48.8</v>
      </c>
      <c r="AB10" s="1">
        <v>26</v>
      </c>
      <c r="AC10" s="1">
        <v>31.6</v>
      </c>
      <c r="AD10" s="1">
        <v>29.2</v>
      </c>
      <c r="AE10" s="1">
        <v>29.2</v>
      </c>
      <c r="AF10" s="1">
        <v>7.6</v>
      </c>
      <c r="AG10" s="1"/>
      <c r="AH10" s="1">
        <f t="shared" si="6"/>
        <v>0</v>
      </c>
      <c r="AI10" s="8">
        <v>12</v>
      </c>
      <c r="AJ10" s="10">
        <f t="shared" si="10"/>
        <v>0</v>
      </c>
      <c r="AK10" s="1">
        <f t="shared" si="7"/>
        <v>0</v>
      </c>
      <c r="AL10" s="1">
        <v>14</v>
      </c>
      <c r="AM10" s="1">
        <v>70</v>
      </c>
      <c r="AN10" s="10">
        <f t="shared" si="8"/>
        <v>0</v>
      </c>
      <c r="AO10" s="10"/>
      <c r="AP10" s="1">
        <f t="shared" si="11"/>
        <v>0</v>
      </c>
      <c r="AQ10" s="10">
        <f t="shared" si="12"/>
        <v>0</v>
      </c>
      <c r="AR10" s="1"/>
      <c r="AS10" s="1"/>
      <c r="AT10" s="1"/>
      <c r="AU10" s="1"/>
      <c r="AV10" s="1"/>
      <c r="AW10" s="1"/>
      <c r="AX10" s="1"/>
    </row>
    <row r="11" spans="1:50" x14ac:dyDescent="0.25">
      <c r="A11" s="26" t="s">
        <v>53</v>
      </c>
      <c r="B11" s="1" t="s">
        <v>44</v>
      </c>
      <c r="C11" s="1">
        <v>-2</v>
      </c>
      <c r="D11" s="1">
        <v>364</v>
      </c>
      <c r="E11" s="1">
        <v>336</v>
      </c>
      <c r="F11" s="1"/>
      <c r="G11" s="8">
        <v>0.24</v>
      </c>
      <c r="H11" s="1">
        <v>180</v>
      </c>
      <c r="I11" s="1" t="s">
        <v>45</v>
      </c>
      <c r="J11" s="1"/>
      <c r="K11" s="1">
        <v>387</v>
      </c>
      <c r="L11" s="1">
        <f t="shared" si="2"/>
        <v>-51</v>
      </c>
      <c r="M11" s="1"/>
      <c r="N11" s="1"/>
      <c r="O11" s="1">
        <v>840</v>
      </c>
      <c r="P11" s="1">
        <f t="shared" si="3"/>
        <v>67.2</v>
      </c>
      <c r="Q11" s="5">
        <f t="shared" ref="Q11" si="13">14*P11-O11-F11</f>
        <v>100.80000000000007</v>
      </c>
      <c r="R11" s="5">
        <f t="shared" si="9"/>
        <v>168</v>
      </c>
      <c r="S11" s="5"/>
      <c r="T11" s="1"/>
      <c r="U11" s="1">
        <f t="shared" si="4"/>
        <v>15</v>
      </c>
      <c r="V11" s="1">
        <f t="shared" si="5"/>
        <v>12.5</v>
      </c>
      <c r="W11" s="1">
        <v>65</v>
      </c>
      <c r="X11" s="1">
        <v>42.8</v>
      </c>
      <c r="Y11" s="1">
        <v>38.4</v>
      </c>
      <c r="Z11" s="1">
        <v>46.8</v>
      </c>
      <c r="AA11" s="1">
        <v>48.4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/>
      <c r="AH11" s="1">
        <f t="shared" si="6"/>
        <v>24.192000000000014</v>
      </c>
      <c r="AI11" s="8">
        <v>12</v>
      </c>
      <c r="AJ11" s="10">
        <f t="shared" si="10"/>
        <v>14</v>
      </c>
      <c r="AK11" s="1">
        <f t="shared" si="7"/>
        <v>40.32</v>
      </c>
      <c r="AL11" s="1">
        <v>14</v>
      </c>
      <c r="AM11" s="1">
        <v>70</v>
      </c>
      <c r="AN11" s="10">
        <f t="shared" si="8"/>
        <v>0.2</v>
      </c>
      <c r="AO11" s="10"/>
      <c r="AP11" s="1">
        <f t="shared" si="11"/>
        <v>0</v>
      </c>
      <c r="AQ11" s="10">
        <f t="shared" si="12"/>
        <v>0</v>
      </c>
      <c r="AR11" s="1"/>
      <c r="AS11" s="1"/>
      <c r="AT11" s="1"/>
      <c r="AU11" s="1"/>
      <c r="AV11" s="1"/>
      <c r="AW11" s="1"/>
      <c r="AX11" s="1"/>
    </row>
    <row r="12" spans="1:50" x14ac:dyDescent="0.25">
      <c r="A12" s="26" t="s">
        <v>54</v>
      </c>
      <c r="B12" s="1" t="s">
        <v>44</v>
      </c>
      <c r="C12" s="1"/>
      <c r="D12" s="1"/>
      <c r="E12" s="1"/>
      <c r="F12" s="1"/>
      <c r="G12" s="8">
        <v>0.24</v>
      </c>
      <c r="H12" s="1">
        <v>180</v>
      </c>
      <c r="I12" s="1" t="s">
        <v>45</v>
      </c>
      <c r="J12" s="1"/>
      <c r="K12" s="1">
        <v>6</v>
      </c>
      <c r="L12" s="1">
        <f t="shared" si="2"/>
        <v>-6</v>
      </c>
      <c r="M12" s="1"/>
      <c r="N12" s="1"/>
      <c r="O12" s="1">
        <v>168</v>
      </c>
      <c r="P12" s="1">
        <f t="shared" si="3"/>
        <v>0</v>
      </c>
      <c r="Q12" s="5">
        <v>100</v>
      </c>
      <c r="R12" s="5">
        <f t="shared" si="9"/>
        <v>168</v>
      </c>
      <c r="S12" s="5"/>
      <c r="T12" s="1"/>
      <c r="U12" s="1" t="e">
        <f t="shared" si="4"/>
        <v>#DIV/0!</v>
      </c>
      <c r="V12" s="1" t="e">
        <f t="shared" si="5"/>
        <v>#DIV/0!</v>
      </c>
      <c r="W12" s="1">
        <v>21.2</v>
      </c>
      <c r="X12" s="1">
        <v>15.6</v>
      </c>
      <c r="Y12" s="1">
        <v>14.2</v>
      </c>
      <c r="Z12" s="1">
        <v>16.600000000000001</v>
      </c>
      <c r="AA12" s="1">
        <v>1.2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6"/>
        <v>24</v>
      </c>
      <c r="AI12" s="8">
        <v>12</v>
      </c>
      <c r="AJ12" s="10">
        <f t="shared" si="10"/>
        <v>14</v>
      </c>
      <c r="AK12" s="1">
        <f t="shared" si="7"/>
        <v>40.32</v>
      </c>
      <c r="AL12" s="1">
        <v>14</v>
      </c>
      <c r="AM12" s="1">
        <v>70</v>
      </c>
      <c r="AN12" s="10">
        <f t="shared" si="8"/>
        <v>0.2</v>
      </c>
      <c r="AO12" s="10"/>
      <c r="AP12" s="1">
        <f t="shared" si="11"/>
        <v>0</v>
      </c>
      <c r="AQ12" s="10">
        <f t="shared" si="12"/>
        <v>0</v>
      </c>
      <c r="AR12" s="1"/>
      <c r="AS12" s="1"/>
      <c r="AT12" s="1"/>
      <c r="AU12" s="1"/>
      <c r="AV12" s="1"/>
      <c r="AW12" s="1"/>
      <c r="AX12" s="1"/>
    </row>
    <row r="13" spans="1:50" x14ac:dyDescent="0.25">
      <c r="A13" s="14" t="s">
        <v>55</v>
      </c>
      <c r="B13" s="14" t="s">
        <v>44</v>
      </c>
      <c r="C13" s="14">
        <v>-5</v>
      </c>
      <c r="D13" s="14">
        <v>5</v>
      </c>
      <c r="E13" s="14"/>
      <c r="F13" s="14"/>
      <c r="G13" s="15">
        <v>0</v>
      </c>
      <c r="H13" s="14">
        <v>180</v>
      </c>
      <c r="I13" s="14" t="s">
        <v>56</v>
      </c>
      <c r="J13" s="14" t="s">
        <v>54</v>
      </c>
      <c r="K13" s="14">
        <v>36</v>
      </c>
      <c r="L13" s="14">
        <f t="shared" si="2"/>
        <v>-36</v>
      </c>
      <c r="M13" s="14"/>
      <c r="N13" s="14"/>
      <c r="O13" s="14"/>
      <c r="P13" s="14">
        <f t="shared" si="3"/>
        <v>0</v>
      </c>
      <c r="Q13" s="16"/>
      <c r="R13" s="16"/>
      <c r="S13" s="16"/>
      <c r="T13" s="14"/>
      <c r="U13" s="14" t="e">
        <f t="shared" si="4"/>
        <v>#DIV/0!</v>
      </c>
      <c r="V13" s="14" t="e">
        <f t="shared" si="5"/>
        <v>#DIV/0!</v>
      </c>
      <c r="W13" s="14">
        <v>-0.2</v>
      </c>
      <c r="X13" s="14">
        <v>0.6</v>
      </c>
      <c r="Y13" s="14">
        <v>1</v>
      </c>
      <c r="Z13" s="14">
        <v>6.2</v>
      </c>
      <c r="AA13" s="14">
        <v>58.6</v>
      </c>
      <c r="AB13" s="14">
        <v>33.200000000000003</v>
      </c>
      <c r="AC13" s="14">
        <v>34.4</v>
      </c>
      <c r="AD13" s="14">
        <v>25.2</v>
      </c>
      <c r="AE13" s="14">
        <v>32.200000000000003</v>
      </c>
      <c r="AF13" s="14">
        <v>31</v>
      </c>
      <c r="AG13" s="14" t="s">
        <v>57</v>
      </c>
      <c r="AH13" s="14"/>
      <c r="AI13" s="15"/>
      <c r="AJ13" s="17"/>
      <c r="AK13" s="14"/>
      <c r="AL13" s="14"/>
      <c r="AM13" s="14"/>
      <c r="AN13" s="17"/>
      <c r="AO13" s="17"/>
      <c r="AP13" s="14"/>
      <c r="AQ13" s="17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58</v>
      </c>
      <c r="B14" s="14" t="s">
        <v>44</v>
      </c>
      <c r="C14" s="14">
        <v>-5</v>
      </c>
      <c r="D14" s="14">
        <v>5</v>
      </c>
      <c r="E14" s="25">
        <v>-2</v>
      </c>
      <c r="F14" s="14"/>
      <c r="G14" s="15">
        <v>0</v>
      </c>
      <c r="H14" s="14">
        <v>180</v>
      </c>
      <c r="I14" s="14" t="s">
        <v>56</v>
      </c>
      <c r="J14" s="14" t="s">
        <v>59</v>
      </c>
      <c r="K14" s="14">
        <v>18</v>
      </c>
      <c r="L14" s="14">
        <f t="shared" si="2"/>
        <v>-20</v>
      </c>
      <c r="M14" s="14"/>
      <c r="N14" s="14"/>
      <c r="O14" s="14"/>
      <c r="P14" s="14">
        <f t="shared" si="3"/>
        <v>-0.4</v>
      </c>
      <c r="Q14" s="16"/>
      <c r="R14" s="16"/>
      <c r="S14" s="16"/>
      <c r="T14" s="14"/>
      <c r="U14" s="14">
        <f t="shared" si="4"/>
        <v>0</v>
      </c>
      <c r="V14" s="14">
        <f t="shared" si="5"/>
        <v>0</v>
      </c>
      <c r="W14" s="14">
        <v>0</v>
      </c>
      <c r="X14" s="14">
        <v>0.2</v>
      </c>
      <c r="Y14" s="14">
        <v>1</v>
      </c>
      <c r="Z14" s="14">
        <v>1.6</v>
      </c>
      <c r="AA14" s="14">
        <v>55.4</v>
      </c>
      <c r="AB14" s="14">
        <v>61.8</v>
      </c>
      <c r="AC14" s="14">
        <v>80</v>
      </c>
      <c r="AD14" s="14">
        <v>59.2</v>
      </c>
      <c r="AE14" s="14">
        <v>58.6</v>
      </c>
      <c r="AF14" s="14">
        <v>76.599999999999994</v>
      </c>
      <c r="AG14" s="14" t="s">
        <v>57</v>
      </c>
      <c r="AH14" s="14"/>
      <c r="AI14" s="15"/>
      <c r="AJ14" s="17"/>
      <c r="AK14" s="14"/>
      <c r="AL14" s="14"/>
      <c r="AM14" s="14"/>
      <c r="AN14" s="17"/>
      <c r="AO14" s="17"/>
      <c r="AP14" s="14"/>
      <c r="AQ14" s="17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59</v>
      </c>
      <c r="B15" s="1" t="s">
        <v>44</v>
      </c>
      <c r="C15" s="1">
        <v>-2</v>
      </c>
      <c r="D15" s="1">
        <v>511</v>
      </c>
      <c r="E15" s="25">
        <f>504+E14</f>
        <v>502</v>
      </c>
      <c r="F15" s="1"/>
      <c r="G15" s="8">
        <v>0.24</v>
      </c>
      <c r="H15" s="1">
        <v>180</v>
      </c>
      <c r="I15" s="1" t="s">
        <v>45</v>
      </c>
      <c r="J15" s="1"/>
      <c r="K15" s="1">
        <v>560</v>
      </c>
      <c r="L15" s="1">
        <f t="shared" si="2"/>
        <v>-58</v>
      </c>
      <c r="M15" s="1"/>
      <c r="N15" s="1"/>
      <c r="O15" s="1">
        <v>336</v>
      </c>
      <c r="P15" s="1">
        <f t="shared" si="3"/>
        <v>100.4</v>
      </c>
      <c r="Q15" s="5">
        <f>12*P15-O15-F15</f>
        <v>868.80000000000018</v>
      </c>
      <c r="R15" s="5">
        <f>AI15*AJ15+AO15*AI15</f>
        <v>840</v>
      </c>
      <c r="S15" s="5"/>
      <c r="T15" s="1"/>
      <c r="U15" s="1">
        <f t="shared" si="4"/>
        <v>11.713147410358564</v>
      </c>
      <c r="V15" s="1">
        <f t="shared" si="5"/>
        <v>3.3466135458167328</v>
      </c>
      <c r="W15" s="1">
        <v>55.4</v>
      </c>
      <c r="X15" s="1">
        <v>53</v>
      </c>
      <c r="Y15" s="1">
        <v>36</v>
      </c>
      <c r="Z15" s="1">
        <v>36.4</v>
      </c>
      <c r="AA15" s="1">
        <v>19.2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 t="s">
        <v>52</v>
      </c>
      <c r="AH15" s="1">
        <f>G15*Q15</f>
        <v>208.51200000000003</v>
      </c>
      <c r="AI15" s="8">
        <v>12</v>
      </c>
      <c r="AJ15" s="10">
        <f>MROUND(Q15, AI15*AL15)/AI15-AO15</f>
        <v>0</v>
      </c>
      <c r="AK15" s="1">
        <f>AJ15*AI15*G15</f>
        <v>0</v>
      </c>
      <c r="AL15" s="1">
        <v>14</v>
      </c>
      <c r="AM15" s="1">
        <v>70</v>
      </c>
      <c r="AN15" s="10">
        <f>AJ15/AM15</f>
        <v>0</v>
      </c>
      <c r="AO15" s="10">
        <v>70</v>
      </c>
      <c r="AP15" s="1">
        <f>AO15*AI15*G15</f>
        <v>201.6</v>
      </c>
      <c r="AQ15" s="10">
        <f>AO15/AM15</f>
        <v>1</v>
      </c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60</v>
      </c>
      <c r="B16" s="14" t="s">
        <v>44</v>
      </c>
      <c r="C16" s="14">
        <v>-5</v>
      </c>
      <c r="D16" s="14">
        <v>5</v>
      </c>
      <c r="E16" s="14"/>
      <c r="F16" s="14"/>
      <c r="G16" s="15">
        <v>0</v>
      </c>
      <c r="H16" s="14" t="e">
        <v>#N/A</v>
      </c>
      <c r="I16" s="14" t="s">
        <v>56</v>
      </c>
      <c r="J16" s="14" t="s">
        <v>61</v>
      </c>
      <c r="K16" s="14">
        <v>9</v>
      </c>
      <c r="L16" s="14">
        <f t="shared" si="2"/>
        <v>-9</v>
      </c>
      <c r="M16" s="14"/>
      <c r="N16" s="14"/>
      <c r="O16" s="14"/>
      <c r="P16" s="14">
        <f t="shared" si="3"/>
        <v>0</v>
      </c>
      <c r="Q16" s="16"/>
      <c r="R16" s="16"/>
      <c r="S16" s="16"/>
      <c r="T16" s="14"/>
      <c r="U16" s="14" t="e">
        <f t="shared" si="4"/>
        <v>#DIV/0!</v>
      </c>
      <c r="V16" s="14" t="e">
        <f t="shared" si="5"/>
        <v>#DIV/0!</v>
      </c>
      <c r="W16" s="14">
        <v>17.600000000000001</v>
      </c>
      <c r="X16" s="14">
        <v>22</v>
      </c>
      <c r="Y16" s="14">
        <v>20.399999999999999</v>
      </c>
      <c r="Z16" s="14">
        <v>19.399999999999999</v>
      </c>
      <c r="AA16" s="14">
        <v>25.2</v>
      </c>
      <c r="AB16" s="14">
        <v>17.2</v>
      </c>
      <c r="AC16" s="14">
        <v>24.2</v>
      </c>
      <c r="AD16" s="14">
        <v>14.4</v>
      </c>
      <c r="AE16" s="14">
        <v>11.6</v>
      </c>
      <c r="AF16" s="14">
        <v>12.4</v>
      </c>
      <c r="AG16" s="14" t="s">
        <v>62</v>
      </c>
      <c r="AH16" s="14"/>
      <c r="AI16" s="15"/>
      <c r="AJ16" s="17"/>
      <c r="AK16" s="14"/>
      <c r="AL16" s="14"/>
      <c r="AM16" s="14"/>
      <c r="AN16" s="17"/>
      <c r="AO16" s="17"/>
      <c r="AP16" s="14"/>
      <c r="AQ16" s="17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63</v>
      </c>
      <c r="B17" s="1" t="s">
        <v>44</v>
      </c>
      <c r="C17" s="1">
        <v>122</v>
      </c>
      <c r="D17" s="1">
        <v>22</v>
      </c>
      <c r="E17" s="1">
        <v>131</v>
      </c>
      <c r="F17" s="1">
        <v>3</v>
      </c>
      <c r="G17" s="8">
        <v>0.09</v>
      </c>
      <c r="H17" s="1">
        <v>180</v>
      </c>
      <c r="I17" s="1" t="s">
        <v>45</v>
      </c>
      <c r="J17" s="1"/>
      <c r="K17" s="1">
        <v>123</v>
      </c>
      <c r="L17" s="1">
        <f t="shared" si="2"/>
        <v>8</v>
      </c>
      <c r="M17" s="1"/>
      <c r="N17" s="1"/>
      <c r="O17" s="1">
        <v>336</v>
      </c>
      <c r="P17" s="1">
        <f t="shared" si="3"/>
        <v>26.2</v>
      </c>
      <c r="Q17" s="5"/>
      <c r="R17" s="5">
        <f t="shared" ref="R17:R20" si="14">AI17*AJ17+AO17*AI17</f>
        <v>0</v>
      </c>
      <c r="S17" s="5"/>
      <c r="T17" s="1"/>
      <c r="U17" s="1">
        <f t="shared" si="4"/>
        <v>12.938931297709924</v>
      </c>
      <c r="V17" s="1">
        <f t="shared" si="5"/>
        <v>12.938931297709924</v>
      </c>
      <c r="W17" s="1">
        <v>25</v>
      </c>
      <c r="X17" s="1">
        <v>14.6</v>
      </c>
      <c r="Y17" s="1">
        <v>3.2</v>
      </c>
      <c r="Z17" s="1">
        <v>0.6</v>
      </c>
      <c r="AA17" s="1">
        <v>8.8000000000000007</v>
      </c>
      <c r="AB17" s="1">
        <v>9.6</v>
      </c>
      <c r="AC17" s="1">
        <v>5.4</v>
      </c>
      <c r="AD17" s="1">
        <v>0</v>
      </c>
      <c r="AE17" s="1">
        <v>10</v>
      </c>
      <c r="AF17" s="1">
        <v>3.6</v>
      </c>
      <c r="AG17" s="1"/>
      <c r="AH17" s="1">
        <f>G17*Q17</f>
        <v>0</v>
      </c>
      <c r="AI17" s="8">
        <v>24</v>
      </c>
      <c r="AJ17" s="10">
        <f t="shared" ref="AJ17:AJ20" si="15">MROUND(Q17, AI17*AL17)/AI17-AO17</f>
        <v>0</v>
      </c>
      <c r="AK17" s="1">
        <f>AJ17*AI17*G17</f>
        <v>0</v>
      </c>
      <c r="AL17" s="1">
        <v>14</v>
      </c>
      <c r="AM17" s="1">
        <v>126</v>
      </c>
      <c r="AN17" s="10">
        <f>AJ17/AM17</f>
        <v>0</v>
      </c>
      <c r="AO17" s="10"/>
      <c r="AP17" s="1">
        <f t="shared" ref="AP17:AP20" si="16">AO17*AI17*G17</f>
        <v>0</v>
      </c>
      <c r="AQ17" s="10">
        <f t="shared" ref="AQ17:AQ20" si="17">AO17/AM17</f>
        <v>0</v>
      </c>
      <c r="AR17" s="1"/>
      <c r="AS17" s="1"/>
      <c r="AT17" s="1"/>
      <c r="AU17" s="1"/>
      <c r="AV17" s="1"/>
      <c r="AW17" s="1"/>
      <c r="AX17" s="1"/>
    </row>
    <row r="18" spans="1:50" x14ac:dyDescent="0.25">
      <c r="A18" s="23" t="s">
        <v>64</v>
      </c>
      <c r="B18" s="1" t="s">
        <v>44</v>
      </c>
      <c r="C18" s="1"/>
      <c r="D18" s="1"/>
      <c r="E18" s="1"/>
      <c r="F18" s="1"/>
      <c r="G18" s="8">
        <v>0.36</v>
      </c>
      <c r="H18" s="1">
        <v>180</v>
      </c>
      <c r="I18" s="1" t="s">
        <v>45</v>
      </c>
      <c r="J18" s="1"/>
      <c r="K18" s="1">
        <v>60</v>
      </c>
      <c r="L18" s="1">
        <f t="shared" si="2"/>
        <v>-60</v>
      </c>
      <c r="M18" s="1"/>
      <c r="N18" s="1"/>
      <c r="O18" s="1">
        <v>0</v>
      </c>
      <c r="P18" s="1">
        <f t="shared" si="3"/>
        <v>0</v>
      </c>
      <c r="Q18" s="24">
        <v>140</v>
      </c>
      <c r="R18" s="5">
        <f t="shared" si="14"/>
        <v>140</v>
      </c>
      <c r="S18" s="5"/>
      <c r="T18" s="1"/>
      <c r="U18" s="1" t="e">
        <f t="shared" si="4"/>
        <v>#DIV/0!</v>
      </c>
      <c r="V18" s="1" t="e">
        <f t="shared" si="5"/>
        <v>#DIV/0!</v>
      </c>
      <c r="W18" s="1">
        <v>6.2</v>
      </c>
      <c r="X18" s="1">
        <v>24.8</v>
      </c>
      <c r="Y18" s="1">
        <v>18.8</v>
      </c>
      <c r="Z18" s="1">
        <v>25.2</v>
      </c>
      <c r="AA18" s="1">
        <v>21.6</v>
      </c>
      <c r="AB18" s="1">
        <v>21.6</v>
      </c>
      <c r="AC18" s="1">
        <v>32.6</v>
      </c>
      <c r="AD18" s="1">
        <v>26.4</v>
      </c>
      <c r="AE18" s="1">
        <v>22.2</v>
      </c>
      <c r="AF18" s="1">
        <v>25.2</v>
      </c>
      <c r="AG18" s="23" t="s">
        <v>65</v>
      </c>
      <c r="AH18" s="1">
        <f>G18*Q18</f>
        <v>50.4</v>
      </c>
      <c r="AI18" s="8">
        <v>10</v>
      </c>
      <c r="AJ18" s="10">
        <f t="shared" si="15"/>
        <v>14</v>
      </c>
      <c r="AK18" s="1">
        <f>AJ18*AI18*G18</f>
        <v>50.4</v>
      </c>
      <c r="AL18" s="1">
        <v>14</v>
      </c>
      <c r="AM18" s="1">
        <v>70</v>
      </c>
      <c r="AN18" s="10">
        <f>AJ18/AM18</f>
        <v>0.2</v>
      </c>
      <c r="AO18" s="10"/>
      <c r="AP18" s="1">
        <f t="shared" si="16"/>
        <v>0</v>
      </c>
      <c r="AQ18" s="10">
        <f t="shared" si="17"/>
        <v>0</v>
      </c>
      <c r="AR18" s="1"/>
      <c r="AS18" s="1"/>
      <c r="AT18" s="1"/>
      <c r="AU18" s="1"/>
      <c r="AV18" s="1"/>
      <c r="AW18" s="1"/>
      <c r="AX18" s="1"/>
    </row>
    <row r="19" spans="1:50" x14ac:dyDescent="0.25">
      <c r="A19" s="26" t="s">
        <v>66</v>
      </c>
      <c r="B19" s="1" t="s">
        <v>44</v>
      </c>
      <c r="C19" s="1"/>
      <c r="D19" s="1"/>
      <c r="E19" s="1"/>
      <c r="F19" s="1"/>
      <c r="G19" s="8">
        <v>0.2</v>
      </c>
      <c r="H19" s="1">
        <v>180</v>
      </c>
      <c r="I19" s="1" t="s">
        <v>45</v>
      </c>
      <c r="J19" s="1"/>
      <c r="K19" s="1"/>
      <c r="L19" s="1">
        <f t="shared" si="2"/>
        <v>0</v>
      </c>
      <c r="M19" s="1"/>
      <c r="N19" s="1"/>
      <c r="O19" s="1">
        <v>0</v>
      </c>
      <c r="P19" s="1">
        <f t="shared" si="3"/>
        <v>0</v>
      </c>
      <c r="Q19" s="5">
        <f t="shared" ref="Q19" si="18">14*P19-O19-F19</f>
        <v>0</v>
      </c>
      <c r="R19" s="5">
        <f t="shared" si="14"/>
        <v>0</v>
      </c>
      <c r="S19" s="5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0.4</v>
      </c>
      <c r="AC19" s="1">
        <v>2</v>
      </c>
      <c r="AD19" s="1">
        <v>1.4</v>
      </c>
      <c r="AE19" s="1">
        <v>0.4</v>
      </c>
      <c r="AF19" s="1">
        <v>1.2</v>
      </c>
      <c r="AG19" s="27" t="s">
        <v>140</v>
      </c>
      <c r="AH19" s="1">
        <f>G19*Q19</f>
        <v>0</v>
      </c>
      <c r="AI19" s="8">
        <v>12</v>
      </c>
      <c r="AJ19" s="10">
        <f t="shared" si="15"/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0"/>
      <c r="AP19" s="1">
        <f t="shared" si="16"/>
        <v>0</v>
      </c>
      <c r="AQ19" s="10">
        <f t="shared" si="17"/>
        <v>0</v>
      </c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67</v>
      </c>
      <c r="B20" s="1" t="s">
        <v>44</v>
      </c>
      <c r="C20" s="1"/>
      <c r="D20" s="1">
        <v>171</v>
      </c>
      <c r="E20" s="1">
        <v>20</v>
      </c>
      <c r="F20" s="1">
        <v>145</v>
      </c>
      <c r="G20" s="8">
        <v>0.2</v>
      </c>
      <c r="H20" s="1">
        <v>180</v>
      </c>
      <c r="I20" s="1" t="s">
        <v>45</v>
      </c>
      <c r="J20" s="1"/>
      <c r="K20" s="1">
        <v>20</v>
      </c>
      <c r="L20" s="1">
        <f t="shared" si="2"/>
        <v>0</v>
      </c>
      <c r="M20" s="1"/>
      <c r="N20" s="1"/>
      <c r="O20" s="1">
        <v>0</v>
      </c>
      <c r="P20" s="1">
        <f t="shared" si="3"/>
        <v>4</v>
      </c>
      <c r="Q20" s="5"/>
      <c r="R20" s="5">
        <f t="shared" si="14"/>
        <v>0</v>
      </c>
      <c r="S20" s="5"/>
      <c r="T20" s="1"/>
      <c r="U20" s="1">
        <f t="shared" si="4"/>
        <v>36.25</v>
      </c>
      <c r="V20" s="1">
        <f t="shared" si="5"/>
        <v>36.25</v>
      </c>
      <c r="W20" s="1">
        <v>0</v>
      </c>
      <c r="X20" s="1">
        <v>8</v>
      </c>
      <c r="Y20" s="1">
        <v>3.2</v>
      </c>
      <c r="Z20" s="1">
        <v>2.6</v>
      </c>
      <c r="AA20" s="1">
        <v>3.4</v>
      </c>
      <c r="AB20" s="1">
        <v>3.6</v>
      </c>
      <c r="AC20" s="1">
        <v>3</v>
      </c>
      <c r="AD20" s="1">
        <v>0.2</v>
      </c>
      <c r="AE20" s="1">
        <v>0.2</v>
      </c>
      <c r="AF20" s="1">
        <v>0.2</v>
      </c>
      <c r="AG20" s="1"/>
      <c r="AH20" s="1">
        <f>G20*Q20</f>
        <v>0</v>
      </c>
      <c r="AI20" s="8">
        <v>12</v>
      </c>
      <c r="AJ20" s="10">
        <f t="shared" si="15"/>
        <v>0</v>
      </c>
      <c r="AK20" s="1">
        <f>AJ20*AI20*G20</f>
        <v>0</v>
      </c>
      <c r="AL20" s="1">
        <v>14</v>
      </c>
      <c r="AM20" s="1">
        <v>70</v>
      </c>
      <c r="AN20" s="10">
        <f>AJ20/AM20</f>
        <v>0</v>
      </c>
      <c r="AO20" s="10"/>
      <c r="AP20" s="1">
        <f t="shared" si="16"/>
        <v>0</v>
      </c>
      <c r="AQ20" s="10">
        <f t="shared" si="17"/>
        <v>0</v>
      </c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68</v>
      </c>
      <c r="B21" s="14" t="s">
        <v>47</v>
      </c>
      <c r="C21" s="14"/>
      <c r="D21" s="14">
        <v>3</v>
      </c>
      <c r="E21" s="14">
        <v>3</v>
      </c>
      <c r="F21" s="14"/>
      <c r="G21" s="15">
        <v>0</v>
      </c>
      <c r="H21" s="14" t="e">
        <v>#N/A</v>
      </c>
      <c r="I21" s="14" t="s">
        <v>56</v>
      </c>
      <c r="J21" s="14"/>
      <c r="K21" s="14">
        <v>3</v>
      </c>
      <c r="L21" s="14">
        <f t="shared" si="2"/>
        <v>0</v>
      </c>
      <c r="M21" s="14"/>
      <c r="N21" s="14"/>
      <c r="O21" s="14"/>
      <c r="P21" s="14">
        <f t="shared" si="3"/>
        <v>0.6</v>
      </c>
      <c r="Q21" s="16"/>
      <c r="R21" s="16"/>
      <c r="S21" s="16"/>
      <c r="T21" s="14"/>
      <c r="U21" s="14">
        <f t="shared" si="4"/>
        <v>0</v>
      </c>
      <c r="V21" s="14">
        <f t="shared" si="5"/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/>
      <c r="AH21" s="14"/>
      <c r="AI21" s="15"/>
      <c r="AJ21" s="17"/>
      <c r="AK21" s="14"/>
      <c r="AL21" s="14"/>
      <c r="AM21" s="14"/>
      <c r="AN21" s="17"/>
      <c r="AO21" s="17"/>
      <c r="AP21" s="14"/>
      <c r="AQ21" s="17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40</v>
      </c>
      <c r="D22" s="1"/>
      <c r="E22" s="1">
        <v>40</v>
      </c>
      <c r="F22" s="1"/>
      <c r="G22" s="8">
        <v>0.2</v>
      </c>
      <c r="H22" s="1">
        <v>180</v>
      </c>
      <c r="I22" s="1" t="s">
        <v>45</v>
      </c>
      <c r="J22" s="1"/>
      <c r="K22" s="1">
        <v>66</v>
      </c>
      <c r="L22" s="1">
        <f t="shared" si="2"/>
        <v>-26</v>
      </c>
      <c r="M22" s="1"/>
      <c r="N22" s="1"/>
      <c r="O22" s="1">
        <v>336</v>
      </c>
      <c r="P22" s="1">
        <f t="shared" si="3"/>
        <v>8</v>
      </c>
      <c r="Q22" s="5"/>
      <c r="R22" s="5">
        <f>AI22*AJ22+AO22*AI22</f>
        <v>0</v>
      </c>
      <c r="S22" s="5"/>
      <c r="T22" s="1"/>
      <c r="U22" s="1">
        <f t="shared" si="4"/>
        <v>42</v>
      </c>
      <c r="V22" s="1">
        <f t="shared" si="5"/>
        <v>42</v>
      </c>
      <c r="W22" s="1">
        <v>26.6</v>
      </c>
      <c r="X22" s="1">
        <v>12.4</v>
      </c>
      <c r="Y22" s="1">
        <v>24.2</v>
      </c>
      <c r="Z22" s="1">
        <v>17.600000000000001</v>
      </c>
      <c r="AA22" s="1">
        <v>12.8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>G22*Q22</f>
        <v>0</v>
      </c>
      <c r="AI22" s="8">
        <v>12</v>
      </c>
      <c r="AJ22" s="10">
        <f>MROUND(Q22, AI22*AL22)/AI22-AO22</f>
        <v>0</v>
      </c>
      <c r="AK22" s="1">
        <f>AJ22*AI22*G22</f>
        <v>0</v>
      </c>
      <c r="AL22" s="1">
        <v>14</v>
      </c>
      <c r="AM22" s="1">
        <v>70</v>
      </c>
      <c r="AN22" s="10">
        <f>AJ22/AM22</f>
        <v>0</v>
      </c>
      <c r="AO22" s="10"/>
      <c r="AP22" s="1">
        <f>AO22*AI22*G22</f>
        <v>0</v>
      </c>
      <c r="AQ22" s="10">
        <f>AO22/AM22</f>
        <v>0</v>
      </c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70</v>
      </c>
      <c r="B23" s="14" t="s">
        <v>44</v>
      </c>
      <c r="C23" s="14">
        <v>3</v>
      </c>
      <c r="D23" s="14"/>
      <c r="E23" s="25">
        <v>3</v>
      </c>
      <c r="F23" s="14"/>
      <c r="G23" s="15">
        <v>0</v>
      </c>
      <c r="H23" s="14">
        <v>180</v>
      </c>
      <c r="I23" s="14" t="s">
        <v>56</v>
      </c>
      <c r="J23" s="14" t="s">
        <v>71</v>
      </c>
      <c r="K23" s="14">
        <v>53</v>
      </c>
      <c r="L23" s="14">
        <f t="shared" si="2"/>
        <v>-50</v>
      </c>
      <c r="M23" s="14"/>
      <c r="N23" s="14"/>
      <c r="O23" s="14"/>
      <c r="P23" s="14">
        <f t="shared" si="3"/>
        <v>0.6</v>
      </c>
      <c r="Q23" s="16"/>
      <c r="R23" s="16"/>
      <c r="S23" s="16"/>
      <c r="T23" s="14"/>
      <c r="U23" s="14">
        <f t="shared" si="4"/>
        <v>0</v>
      </c>
      <c r="V23" s="14">
        <f t="shared" si="5"/>
        <v>0</v>
      </c>
      <c r="W23" s="14">
        <v>11.4</v>
      </c>
      <c r="X23" s="14">
        <v>11.6</v>
      </c>
      <c r="Y23" s="14">
        <v>0</v>
      </c>
      <c r="Z23" s="14">
        <v>1.4</v>
      </c>
      <c r="AA23" s="14">
        <v>21.8</v>
      </c>
      <c r="AB23" s="14">
        <v>18</v>
      </c>
      <c r="AC23" s="14">
        <v>21.8</v>
      </c>
      <c r="AD23" s="14">
        <v>4.8</v>
      </c>
      <c r="AE23" s="14">
        <v>14.4</v>
      </c>
      <c r="AF23" s="14">
        <v>29.2</v>
      </c>
      <c r="AG23" s="14" t="s">
        <v>72</v>
      </c>
      <c r="AH23" s="14"/>
      <c r="AI23" s="15"/>
      <c r="AJ23" s="17"/>
      <c r="AK23" s="14"/>
      <c r="AL23" s="14"/>
      <c r="AM23" s="14"/>
      <c r="AN23" s="17"/>
      <c r="AO23" s="17"/>
      <c r="AP23" s="14"/>
      <c r="AQ23" s="17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44</v>
      </c>
      <c r="C24" s="1">
        <v>-2</v>
      </c>
      <c r="D24" s="1">
        <v>2</v>
      </c>
      <c r="E24" s="25">
        <f>0+E23</f>
        <v>3</v>
      </c>
      <c r="F24" s="1"/>
      <c r="G24" s="8">
        <v>0.2</v>
      </c>
      <c r="H24" s="1">
        <v>180</v>
      </c>
      <c r="I24" s="1" t="s">
        <v>45</v>
      </c>
      <c r="J24" s="1"/>
      <c r="K24" s="1">
        <v>9</v>
      </c>
      <c r="L24" s="1">
        <f t="shared" si="2"/>
        <v>-6</v>
      </c>
      <c r="M24" s="1"/>
      <c r="N24" s="1"/>
      <c r="O24" s="1">
        <v>168</v>
      </c>
      <c r="P24" s="1">
        <f t="shared" si="3"/>
        <v>0.6</v>
      </c>
      <c r="Q24" s="5">
        <v>100</v>
      </c>
      <c r="R24" s="5">
        <f t="shared" ref="R24:R27" si="19">AI24*AJ24+AO24*AI24</f>
        <v>168</v>
      </c>
      <c r="S24" s="5"/>
      <c r="T24" s="1"/>
      <c r="U24" s="1">
        <f t="shared" si="4"/>
        <v>560</v>
      </c>
      <c r="V24" s="1">
        <f t="shared" si="5"/>
        <v>280</v>
      </c>
      <c r="W24" s="1">
        <v>19.399999999999999</v>
      </c>
      <c r="X24" s="1">
        <v>12.8</v>
      </c>
      <c r="Y24" s="1">
        <v>12.4</v>
      </c>
      <c r="Z24" s="1">
        <v>16.8</v>
      </c>
      <c r="AA24" s="1">
        <v>5.6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 t="s">
        <v>52</v>
      </c>
      <c r="AH24" s="1">
        <f>G24*Q24</f>
        <v>20</v>
      </c>
      <c r="AI24" s="8">
        <v>12</v>
      </c>
      <c r="AJ24" s="10">
        <f t="shared" ref="AJ24:AJ27" si="20">MROUND(Q24, AI24*AL24)/AI24-AO24</f>
        <v>0</v>
      </c>
      <c r="AK24" s="1">
        <f>AJ24*AI24*G24</f>
        <v>0</v>
      </c>
      <c r="AL24" s="1">
        <v>14</v>
      </c>
      <c r="AM24" s="1">
        <v>70</v>
      </c>
      <c r="AN24" s="10">
        <f>AJ24/AM24</f>
        <v>0</v>
      </c>
      <c r="AO24" s="10">
        <v>14</v>
      </c>
      <c r="AP24" s="1">
        <f t="shared" ref="AP24:AP27" si="21">AO24*AI24*G24</f>
        <v>33.6</v>
      </c>
      <c r="AQ24" s="10">
        <f t="shared" ref="AQ24:AQ27" si="22">AO24/AM24</f>
        <v>0.2</v>
      </c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47</v>
      </c>
      <c r="C25" s="1">
        <v>37</v>
      </c>
      <c r="D25" s="1">
        <v>55.5</v>
      </c>
      <c r="E25" s="1">
        <v>92.5</v>
      </c>
      <c r="F25" s="1"/>
      <c r="G25" s="8">
        <v>1</v>
      </c>
      <c r="H25" s="1">
        <v>180</v>
      </c>
      <c r="I25" s="1" t="s">
        <v>45</v>
      </c>
      <c r="J25" s="1"/>
      <c r="K25" s="1">
        <v>109.9</v>
      </c>
      <c r="L25" s="1">
        <f t="shared" si="2"/>
        <v>-17.400000000000006</v>
      </c>
      <c r="M25" s="1"/>
      <c r="N25" s="1"/>
      <c r="O25" s="1">
        <v>259</v>
      </c>
      <c r="P25" s="1">
        <f t="shared" si="3"/>
        <v>18.5</v>
      </c>
      <c r="Q25" s="5">
        <v>30</v>
      </c>
      <c r="R25" s="5">
        <f t="shared" si="19"/>
        <v>51.800000000000004</v>
      </c>
      <c r="S25" s="5"/>
      <c r="T25" s="1"/>
      <c r="U25" s="1">
        <f t="shared" si="4"/>
        <v>16.8</v>
      </c>
      <c r="V25" s="1">
        <f t="shared" si="5"/>
        <v>14</v>
      </c>
      <c r="W25" s="1">
        <v>27.38</v>
      </c>
      <c r="X25" s="1">
        <v>14.06</v>
      </c>
      <c r="Y25" s="1">
        <v>18.559999999999999</v>
      </c>
      <c r="Z25" s="1">
        <v>18.46</v>
      </c>
      <c r="AA25" s="1">
        <v>17.420000000000002</v>
      </c>
      <c r="AB25" s="1">
        <v>2.96</v>
      </c>
      <c r="AC25" s="1">
        <v>23.68</v>
      </c>
      <c r="AD25" s="1">
        <v>8.14</v>
      </c>
      <c r="AE25" s="1">
        <v>13.3</v>
      </c>
      <c r="AF25" s="1">
        <v>17.02</v>
      </c>
      <c r="AG25" s="1"/>
      <c r="AH25" s="1">
        <f>G25*Q25</f>
        <v>30</v>
      </c>
      <c r="AI25" s="8">
        <v>3.7</v>
      </c>
      <c r="AJ25" s="10">
        <f t="shared" si="20"/>
        <v>0</v>
      </c>
      <c r="AK25" s="1">
        <f>AJ25*AI25*G25</f>
        <v>0</v>
      </c>
      <c r="AL25" s="1">
        <v>14</v>
      </c>
      <c r="AM25" s="1">
        <v>126</v>
      </c>
      <c r="AN25" s="10">
        <f>AJ25/AM25</f>
        <v>0</v>
      </c>
      <c r="AO25" s="10">
        <v>14</v>
      </c>
      <c r="AP25" s="1">
        <f t="shared" si="21"/>
        <v>51.800000000000004</v>
      </c>
      <c r="AQ25" s="10">
        <f t="shared" si="22"/>
        <v>0.1111111111111111</v>
      </c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44</v>
      </c>
      <c r="C26" s="1">
        <v>33</v>
      </c>
      <c r="D26" s="1"/>
      <c r="E26" s="1">
        <v>18</v>
      </c>
      <c r="F26" s="1">
        <v>15</v>
      </c>
      <c r="G26" s="8">
        <v>0.3</v>
      </c>
      <c r="H26" s="1">
        <v>180</v>
      </c>
      <c r="I26" s="1" t="s">
        <v>75</v>
      </c>
      <c r="J26" s="1"/>
      <c r="K26" s="1">
        <v>18</v>
      </c>
      <c r="L26" s="1">
        <f t="shared" si="2"/>
        <v>0</v>
      </c>
      <c r="M26" s="1"/>
      <c r="N26" s="1"/>
      <c r="O26" s="1">
        <v>0</v>
      </c>
      <c r="P26" s="1">
        <f t="shared" si="3"/>
        <v>3.6</v>
      </c>
      <c r="Q26" s="28">
        <f t="shared" ref="Q26" si="23">14*P26-O26-F26</f>
        <v>35.4</v>
      </c>
      <c r="R26" s="5">
        <f t="shared" si="19"/>
        <v>0</v>
      </c>
      <c r="S26" s="5"/>
      <c r="T26" s="1"/>
      <c r="U26" s="1">
        <f t="shared" si="4"/>
        <v>4.166666666666667</v>
      </c>
      <c r="V26" s="1">
        <f t="shared" si="5"/>
        <v>4.166666666666667</v>
      </c>
      <c r="W26" s="1">
        <v>1</v>
      </c>
      <c r="X26" s="1">
        <v>0.2</v>
      </c>
      <c r="Y26" s="1">
        <v>0.8</v>
      </c>
      <c r="Z26" s="1">
        <v>1.2</v>
      </c>
      <c r="AA26" s="1">
        <v>1.4</v>
      </c>
      <c r="AB26" s="1">
        <v>0</v>
      </c>
      <c r="AC26" s="1">
        <v>0.4</v>
      </c>
      <c r="AD26" s="1">
        <v>0</v>
      </c>
      <c r="AE26" s="1">
        <v>0</v>
      </c>
      <c r="AF26" s="1">
        <v>1.8</v>
      </c>
      <c r="AG26" s="27" t="s">
        <v>48</v>
      </c>
      <c r="AH26" s="1">
        <f>G26*Q26</f>
        <v>10.62</v>
      </c>
      <c r="AI26" s="8">
        <v>9</v>
      </c>
      <c r="AJ26" s="10">
        <f t="shared" si="20"/>
        <v>0</v>
      </c>
      <c r="AK26" s="1">
        <f>AJ26*AI26*G26</f>
        <v>0</v>
      </c>
      <c r="AL26" s="1">
        <v>18</v>
      </c>
      <c r="AM26" s="1">
        <v>234</v>
      </c>
      <c r="AN26" s="10">
        <f>AJ26/AM26</f>
        <v>0</v>
      </c>
      <c r="AO26" s="10"/>
      <c r="AP26" s="1">
        <f t="shared" si="21"/>
        <v>0</v>
      </c>
      <c r="AQ26" s="10">
        <f t="shared" si="22"/>
        <v>0</v>
      </c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76</v>
      </c>
      <c r="B27" s="1" t="s">
        <v>47</v>
      </c>
      <c r="C27" s="1">
        <v>38.5</v>
      </c>
      <c r="D27" s="1"/>
      <c r="E27" s="1">
        <v>11</v>
      </c>
      <c r="F27" s="1">
        <v>27.5</v>
      </c>
      <c r="G27" s="8">
        <v>1</v>
      </c>
      <c r="H27" s="1">
        <v>180</v>
      </c>
      <c r="I27" s="1" t="s">
        <v>45</v>
      </c>
      <c r="J27" s="1"/>
      <c r="K27" s="1">
        <v>11</v>
      </c>
      <c r="L27" s="1">
        <f t="shared" si="2"/>
        <v>0</v>
      </c>
      <c r="M27" s="1"/>
      <c r="N27" s="1"/>
      <c r="O27" s="1">
        <v>66</v>
      </c>
      <c r="P27" s="1">
        <f t="shared" si="3"/>
        <v>2.2000000000000002</v>
      </c>
      <c r="Q27" s="5"/>
      <c r="R27" s="5">
        <f t="shared" si="19"/>
        <v>0</v>
      </c>
      <c r="S27" s="5"/>
      <c r="T27" s="1"/>
      <c r="U27" s="1">
        <f t="shared" si="4"/>
        <v>42.5</v>
      </c>
      <c r="V27" s="1">
        <f t="shared" si="5"/>
        <v>42.5</v>
      </c>
      <c r="W27" s="1">
        <v>4.4000000000000004</v>
      </c>
      <c r="X27" s="1">
        <v>3.3</v>
      </c>
      <c r="Y27" s="1">
        <v>6.5</v>
      </c>
      <c r="Z27" s="1">
        <v>7.7</v>
      </c>
      <c r="AA27" s="1">
        <v>6.6</v>
      </c>
      <c r="AB27" s="1">
        <v>6.6</v>
      </c>
      <c r="AC27" s="1">
        <v>2.2000000000000002</v>
      </c>
      <c r="AD27" s="1">
        <v>5.5</v>
      </c>
      <c r="AE27" s="1">
        <v>6.6</v>
      </c>
      <c r="AF27" s="1">
        <v>6.04</v>
      </c>
      <c r="AG27" s="1"/>
      <c r="AH27" s="1">
        <f>G27*Q27</f>
        <v>0</v>
      </c>
      <c r="AI27" s="8">
        <v>5.5</v>
      </c>
      <c r="AJ27" s="10">
        <f t="shared" si="20"/>
        <v>0</v>
      </c>
      <c r="AK27" s="1">
        <f>AJ27*AI27*G27</f>
        <v>0</v>
      </c>
      <c r="AL27" s="1">
        <v>12</v>
      </c>
      <c r="AM27" s="1">
        <v>84</v>
      </c>
      <c r="AN27" s="10">
        <f>AJ27/AM27</f>
        <v>0</v>
      </c>
      <c r="AO27" s="10"/>
      <c r="AP27" s="1">
        <f t="shared" si="21"/>
        <v>0</v>
      </c>
      <c r="AQ27" s="10">
        <f t="shared" si="22"/>
        <v>0</v>
      </c>
      <c r="AR27" s="1"/>
      <c r="AS27" s="1"/>
      <c r="AT27" s="1"/>
      <c r="AU27" s="1"/>
      <c r="AV27" s="1"/>
      <c r="AW27" s="1"/>
      <c r="AX27" s="1"/>
    </row>
    <row r="28" spans="1:50" x14ac:dyDescent="0.25">
      <c r="A28" s="18" t="s">
        <v>77</v>
      </c>
      <c r="B28" s="18" t="s">
        <v>47</v>
      </c>
      <c r="C28" s="18"/>
      <c r="D28" s="18"/>
      <c r="E28" s="18"/>
      <c r="F28" s="18"/>
      <c r="G28" s="19">
        <v>0</v>
      </c>
      <c r="H28" s="18">
        <v>180</v>
      </c>
      <c r="I28" s="18" t="s">
        <v>45</v>
      </c>
      <c r="J28" s="18"/>
      <c r="K28" s="18"/>
      <c r="L28" s="18">
        <f t="shared" si="2"/>
        <v>0</v>
      </c>
      <c r="M28" s="18"/>
      <c r="N28" s="18"/>
      <c r="O28" s="18"/>
      <c r="P28" s="18">
        <f t="shared" si="3"/>
        <v>0</v>
      </c>
      <c r="Q28" s="20"/>
      <c r="R28" s="20"/>
      <c r="S28" s="20"/>
      <c r="T28" s="18"/>
      <c r="U28" s="18" t="e">
        <f t="shared" si="4"/>
        <v>#DIV/0!</v>
      </c>
      <c r="V28" s="18" t="e">
        <f t="shared" si="5"/>
        <v>#DIV/0!</v>
      </c>
      <c r="W28" s="18">
        <v>0</v>
      </c>
      <c r="X28" s="18">
        <v>0</v>
      </c>
      <c r="Y28" s="18">
        <v>0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 t="s">
        <v>78</v>
      </c>
      <c r="AH28" s="18"/>
      <c r="AI28" s="19">
        <v>3</v>
      </c>
      <c r="AJ28" s="21"/>
      <c r="AK28" s="18"/>
      <c r="AL28" s="18">
        <v>14</v>
      </c>
      <c r="AM28" s="18">
        <v>126</v>
      </c>
      <c r="AN28" s="21"/>
      <c r="AO28" s="21"/>
      <c r="AP28" s="18"/>
      <c r="AQ28" s="2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79</v>
      </c>
      <c r="B29" s="1" t="s">
        <v>44</v>
      </c>
      <c r="C29" s="1">
        <v>167</v>
      </c>
      <c r="D29" s="1">
        <v>179</v>
      </c>
      <c r="E29" s="1">
        <v>340</v>
      </c>
      <c r="F29" s="1"/>
      <c r="G29" s="8">
        <v>0.25</v>
      </c>
      <c r="H29" s="1">
        <v>180</v>
      </c>
      <c r="I29" s="1" t="s">
        <v>45</v>
      </c>
      <c r="J29" s="1"/>
      <c r="K29" s="1">
        <v>353</v>
      </c>
      <c r="L29" s="1">
        <f t="shared" si="2"/>
        <v>-13</v>
      </c>
      <c r="M29" s="1"/>
      <c r="N29" s="1"/>
      <c r="O29" s="1">
        <v>924</v>
      </c>
      <c r="P29" s="1">
        <f t="shared" si="3"/>
        <v>68</v>
      </c>
      <c r="Q29" s="5"/>
      <c r="R29" s="5">
        <f t="shared" ref="R29:R30" si="24">AI29*AJ29+AO29*AI29</f>
        <v>0</v>
      </c>
      <c r="S29" s="5"/>
      <c r="T29" s="1"/>
      <c r="U29" s="1">
        <f t="shared" si="4"/>
        <v>13.588235294117647</v>
      </c>
      <c r="V29" s="1">
        <f t="shared" si="5"/>
        <v>13.588235294117647</v>
      </c>
      <c r="W29" s="1">
        <v>96</v>
      </c>
      <c r="X29" s="1">
        <v>51.8</v>
      </c>
      <c r="Y29" s="1">
        <v>66.8</v>
      </c>
      <c r="Z29" s="1">
        <v>56.2</v>
      </c>
      <c r="AA29" s="1">
        <v>68.400000000000006</v>
      </c>
      <c r="AB29" s="1">
        <v>50</v>
      </c>
      <c r="AC29" s="1">
        <v>94.4</v>
      </c>
      <c r="AD29" s="1">
        <v>74.2</v>
      </c>
      <c r="AE29" s="1">
        <v>35.4</v>
      </c>
      <c r="AF29" s="1">
        <v>74.599999999999994</v>
      </c>
      <c r="AG29" s="1" t="s">
        <v>80</v>
      </c>
      <c r="AH29" s="1">
        <f>G29*Q29</f>
        <v>0</v>
      </c>
      <c r="AI29" s="8">
        <v>6</v>
      </c>
      <c r="AJ29" s="10">
        <f t="shared" ref="AJ29:AJ30" si="25">MROUND(Q29, AI29*AL29)/AI29-AO29</f>
        <v>0</v>
      </c>
      <c r="AK29" s="1">
        <f>AJ29*AI29*G29</f>
        <v>0</v>
      </c>
      <c r="AL29" s="1">
        <v>14</v>
      </c>
      <c r="AM29" s="1">
        <v>140</v>
      </c>
      <c r="AN29" s="10">
        <f>AJ29/AM29</f>
        <v>0</v>
      </c>
      <c r="AO29" s="10"/>
      <c r="AP29" s="1">
        <f t="shared" ref="AP29:AP30" si="26">AO29*AI29*G29</f>
        <v>0</v>
      </c>
      <c r="AQ29" s="10">
        <f t="shared" ref="AQ29:AQ30" si="27">AO29/AM29</f>
        <v>0</v>
      </c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81</v>
      </c>
      <c r="B30" s="1" t="s">
        <v>44</v>
      </c>
      <c r="C30" s="1">
        <v>-1</v>
      </c>
      <c r="D30" s="1">
        <v>3</v>
      </c>
      <c r="E30" s="25">
        <f>2+E31</f>
        <v>151</v>
      </c>
      <c r="F30" s="25">
        <f>0+F31</f>
        <v>9</v>
      </c>
      <c r="G30" s="8">
        <v>0.25</v>
      </c>
      <c r="H30" s="1">
        <v>180</v>
      </c>
      <c r="I30" s="1" t="s">
        <v>45</v>
      </c>
      <c r="J30" s="1"/>
      <c r="K30" s="1">
        <v>2</v>
      </c>
      <c r="L30" s="1">
        <f t="shared" si="2"/>
        <v>149</v>
      </c>
      <c r="M30" s="1"/>
      <c r="N30" s="1"/>
      <c r="O30" s="1">
        <v>168</v>
      </c>
      <c r="P30" s="1">
        <f t="shared" si="3"/>
        <v>30.2</v>
      </c>
      <c r="Q30" s="5">
        <f t="shared" ref="Q30" si="28">14*P30-O30-F30</f>
        <v>245.8</v>
      </c>
      <c r="R30" s="5">
        <f t="shared" si="24"/>
        <v>252</v>
      </c>
      <c r="S30" s="5"/>
      <c r="T30" s="1"/>
      <c r="U30" s="1">
        <f t="shared" si="4"/>
        <v>14.205298013245033</v>
      </c>
      <c r="V30" s="1">
        <f t="shared" si="5"/>
        <v>5.8609271523178812</v>
      </c>
      <c r="W30" s="1">
        <v>20.8</v>
      </c>
      <c r="X30" s="1">
        <v>12.4</v>
      </c>
      <c r="Y30" s="1">
        <v>21.6</v>
      </c>
      <c r="Z30" s="1">
        <v>14.4</v>
      </c>
      <c r="AA30" s="1">
        <v>20.2</v>
      </c>
      <c r="AB30" s="1">
        <v>22.8</v>
      </c>
      <c r="AC30" s="1">
        <v>17</v>
      </c>
      <c r="AD30" s="1">
        <v>14.6</v>
      </c>
      <c r="AE30" s="1">
        <v>17.8</v>
      </c>
      <c r="AF30" s="1">
        <v>23.2</v>
      </c>
      <c r="AG30" s="1" t="s">
        <v>82</v>
      </c>
      <c r="AH30" s="1">
        <f>G30*Q30</f>
        <v>61.45</v>
      </c>
      <c r="AI30" s="8">
        <v>6</v>
      </c>
      <c r="AJ30" s="10">
        <f t="shared" si="25"/>
        <v>0</v>
      </c>
      <c r="AK30" s="1">
        <f>AJ30*AI30*G30</f>
        <v>0</v>
      </c>
      <c r="AL30" s="1">
        <v>14</v>
      </c>
      <c r="AM30" s="1">
        <v>140</v>
      </c>
      <c r="AN30" s="10">
        <f>AJ30/AM30</f>
        <v>0</v>
      </c>
      <c r="AO30" s="10">
        <v>42</v>
      </c>
      <c r="AP30" s="1">
        <f t="shared" si="26"/>
        <v>63</v>
      </c>
      <c r="AQ30" s="10">
        <f t="shared" si="27"/>
        <v>0.3</v>
      </c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83</v>
      </c>
      <c r="B31" s="14" t="s">
        <v>44</v>
      </c>
      <c r="C31" s="14">
        <v>159</v>
      </c>
      <c r="D31" s="14">
        <v>10</v>
      </c>
      <c r="E31" s="25">
        <v>149</v>
      </c>
      <c r="F31" s="25">
        <v>9</v>
      </c>
      <c r="G31" s="15">
        <v>0</v>
      </c>
      <c r="H31" s="14" t="e">
        <v>#N/A</v>
      </c>
      <c r="I31" s="14" t="s">
        <v>56</v>
      </c>
      <c r="J31" s="14" t="s">
        <v>81</v>
      </c>
      <c r="K31" s="14">
        <v>148</v>
      </c>
      <c r="L31" s="14">
        <f t="shared" si="2"/>
        <v>1</v>
      </c>
      <c r="M31" s="14"/>
      <c r="N31" s="14"/>
      <c r="O31" s="14"/>
      <c r="P31" s="14">
        <f t="shared" si="3"/>
        <v>29.8</v>
      </c>
      <c r="Q31" s="16"/>
      <c r="R31" s="16"/>
      <c r="S31" s="16"/>
      <c r="T31" s="14"/>
      <c r="U31" s="14">
        <f t="shared" si="4"/>
        <v>0.30201342281879195</v>
      </c>
      <c r="V31" s="14">
        <f t="shared" si="5"/>
        <v>0.30201342281879195</v>
      </c>
      <c r="W31" s="14">
        <v>20.8</v>
      </c>
      <c r="X31" s="14">
        <v>12.4</v>
      </c>
      <c r="Y31" s="14">
        <v>21</v>
      </c>
      <c r="Z31" s="14">
        <v>14.2</v>
      </c>
      <c r="AA31" s="14">
        <v>20.2</v>
      </c>
      <c r="AB31" s="14">
        <v>22.4</v>
      </c>
      <c r="AC31" s="14">
        <v>16.2</v>
      </c>
      <c r="AD31" s="14">
        <v>5.2</v>
      </c>
      <c r="AE31" s="14">
        <v>0</v>
      </c>
      <c r="AF31" s="14">
        <v>0</v>
      </c>
      <c r="AG31" s="14" t="s">
        <v>62</v>
      </c>
      <c r="AH31" s="14"/>
      <c r="AI31" s="15"/>
      <c r="AJ31" s="17"/>
      <c r="AK31" s="14"/>
      <c r="AL31" s="14"/>
      <c r="AM31" s="14"/>
      <c r="AN31" s="17"/>
      <c r="AO31" s="17"/>
      <c r="AP31" s="14"/>
      <c r="AQ31" s="17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84</v>
      </c>
      <c r="B32" s="1" t="s">
        <v>47</v>
      </c>
      <c r="C32" s="1">
        <v>145</v>
      </c>
      <c r="D32" s="1">
        <v>72</v>
      </c>
      <c r="E32" s="1">
        <v>143</v>
      </c>
      <c r="F32" s="1">
        <v>72</v>
      </c>
      <c r="G32" s="8">
        <v>1</v>
      </c>
      <c r="H32" s="1">
        <v>180</v>
      </c>
      <c r="I32" s="1" t="s">
        <v>45</v>
      </c>
      <c r="J32" s="1"/>
      <c r="K32" s="1">
        <v>138</v>
      </c>
      <c r="L32" s="1">
        <f t="shared" si="2"/>
        <v>5</v>
      </c>
      <c r="M32" s="1"/>
      <c r="N32" s="1"/>
      <c r="O32" s="1">
        <v>576</v>
      </c>
      <c r="P32" s="1">
        <f t="shared" si="3"/>
        <v>28.6</v>
      </c>
      <c r="Q32" s="5"/>
      <c r="R32" s="5">
        <f t="shared" ref="R32:R34" si="29">AI32*AJ32+AO32*AI32</f>
        <v>0</v>
      </c>
      <c r="S32" s="5"/>
      <c r="T32" s="1"/>
      <c r="U32" s="1">
        <f t="shared" si="4"/>
        <v>22.657342657342657</v>
      </c>
      <c r="V32" s="1">
        <f t="shared" si="5"/>
        <v>22.657342657342657</v>
      </c>
      <c r="W32" s="1">
        <v>56</v>
      </c>
      <c r="X32" s="1">
        <v>33.6</v>
      </c>
      <c r="Y32" s="1">
        <v>43.2</v>
      </c>
      <c r="Z32" s="1">
        <v>43.2</v>
      </c>
      <c r="AA32" s="1">
        <v>38.4</v>
      </c>
      <c r="AB32" s="1">
        <v>30</v>
      </c>
      <c r="AC32" s="1">
        <v>36</v>
      </c>
      <c r="AD32" s="1">
        <v>21.6</v>
      </c>
      <c r="AE32" s="1">
        <v>31.2</v>
      </c>
      <c r="AF32" s="1">
        <v>37.200000000000003</v>
      </c>
      <c r="AG32" s="1"/>
      <c r="AH32" s="1">
        <f>G32*Q32</f>
        <v>0</v>
      </c>
      <c r="AI32" s="8">
        <v>6</v>
      </c>
      <c r="AJ32" s="10">
        <f t="shared" ref="AJ32:AJ34" si="30">MROUND(Q32, AI32*AL32)/AI32-AO32</f>
        <v>0</v>
      </c>
      <c r="AK32" s="1">
        <f>AJ32*AI32*G32</f>
        <v>0</v>
      </c>
      <c r="AL32" s="1">
        <v>12</v>
      </c>
      <c r="AM32" s="1">
        <v>84</v>
      </c>
      <c r="AN32" s="10">
        <f>AJ32/AM32</f>
        <v>0</v>
      </c>
      <c r="AO32" s="10"/>
      <c r="AP32" s="1">
        <f t="shared" ref="AP32:AP34" si="31">AO32*AI32*G32</f>
        <v>0</v>
      </c>
      <c r="AQ32" s="10">
        <f t="shared" ref="AQ32:AQ34" si="32">AO32/AM32</f>
        <v>0</v>
      </c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85</v>
      </c>
      <c r="B33" s="1" t="s">
        <v>44</v>
      </c>
      <c r="C33" s="1">
        <v>207</v>
      </c>
      <c r="D33" s="1">
        <v>14</v>
      </c>
      <c r="E33" s="1">
        <v>141</v>
      </c>
      <c r="F33" s="1">
        <v>66</v>
      </c>
      <c r="G33" s="8">
        <v>0.23</v>
      </c>
      <c r="H33" s="1">
        <v>180</v>
      </c>
      <c r="I33" s="1" t="s">
        <v>45</v>
      </c>
      <c r="J33" s="1"/>
      <c r="K33" s="1">
        <v>141</v>
      </c>
      <c r="L33" s="1">
        <f t="shared" si="2"/>
        <v>0</v>
      </c>
      <c r="M33" s="1"/>
      <c r="N33" s="1"/>
      <c r="O33" s="1">
        <v>168</v>
      </c>
      <c r="P33" s="1">
        <f t="shared" si="3"/>
        <v>28.2</v>
      </c>
      <c r="Q33" s="5">
        <f t="shared" ref="Q33:Q34" si="33">14*P33-O33-F33</f>
        <v>160.80000000000001</v>
      </c>
      <c r="R33" s="5">
        <f t="shared" si="29"/>
        <v>168</v>
      </c>
      <c r="S33" s="5"/>
      <c r="T33" s="1"/>
      <c r="U33" s="1">
        <f t="shared" si="4"/>
        <v>14.25531914893617</v>
      </c>
      <c r="V33" s="1">
        <f t="shared" si="5"/>
        <v>8.297872340425533</v>
      </c>
      <c r="W33" s="1">
        <v>18.8</v>
      </c>
      <c r="X33" s="1">
        <v>10.6</v>
      </c>
      <c r="Y33" s="1">
        <v>22.6</v>
      </c>
      <c r="Z33" s="1">
        <v>9.1999999999999993</v>
      </c>
      <c r="AA33" s="1">
        <v>20.2</v>
      </c>
      <c r="AB33" s="1">
        <v>13.4</v>
      </c>
      <c r="AC33" s="1">
        <v>0</v>
      </c>
      <c r="AD33" s="1">
        <v>0</v>
      </c>
      <c r="AE33" s="1">
        <v>0</v>
      </c>
      <c r="AF33" s="1">
        <v>0</v>
      </c>
      <c r="AG33" s="1" t="s">
        <v>86</v>
      </c>
      <c r="AH33" s="1">
        <f>G33*Q33</f>
        <v>36.984000000000002</v>
      </c>
      <c r="AI33" s="8">
        <v>12</v>
      </c>
      <c r="AJ33" s="10">
        <f t="shared" si="30"/>
        <v>14</v>
      </c>
      <c r="AK33" s="1">
        <f>AJ33*AI33*G33</f>
        <v>38.64</v>
      </c>
      <c r="AL33" s="1">
        <v>14</v>
      </c>
      <c r="AM33" s="1">
        <v>70</v>
      </c>
      <c r="AN33" s="10">
        <f>AJ33/AM33</f>
        <v>0.2</v>
      </c>
      <c r="AO33" s="10"/>
      <c r="AP33" s="1">
        <f t="shared" si="31"/>
        <v>0</v>
      </c>
      <c r="AQ33" s="10">
        <f t="shared" si="32"/>
        <v>0</v>
      </c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87</v>
      </c>
      <c r="B34" s="1" t="s">
        <v>44</v>
      </c>
      <c r="C34" s="1">
        <v>258</v>
      </c>
      <c r="D34" s="1">
        <v>1</v>
      </c>
      <c r="E34" s="1">
        <v>259</v>
      </c>
      <c r="F34" s="1"/>
      <c r="G34" s="8">
        <v>0.25</v>
      </c>
      <c r="H34" s="1">
        <v>365</v>
      </c>
      <c r="I34" s="1" t="s">
        <v>45</v>
      </c>
      <c r="J34" s="1"/>
      <c r="K34" s="1">
        <v>275</v>
      </c>
      <c r="L34" s="1">
        <f t="shared" si="2"/>
        <v>-16</v>
      </c>
      <c r="M34" s="1"/>
      <c r="N34" s="1"/>
      <c r="O34" s="1">
        <v>504</v>
      </c>
      <c r="P34" s="1">
        <f t="shared" si="3"/>
        <v>51.8</v>
      </c>
      <c r="Q34" s="5">
        <f t="shared" si="33"/>
        <v>221.19999999999993</v>
      </c>
      <c r="R34" s="5">
        <f t="shared" si="29"/>
        <v>168</v>
      </c>
      <c r="S34" s="5"/>
      <c r="T34" s="1"/>
      <c r="U34" s="1">
        <f t="shared" si="4"/>
        <v>12.972972972972974</v>
      </c>
      <c r="V34" s="1">
        <f t="shared" si="5"/>
        <v>9.7297297297297298</v>
      </c>
      <c r="W34" s="1">
        <v>52.6</v>
      </c>
      <c r="X34" s="1">
        <v>33.6</v>
      </c>
      <c r="Y34" s="1">
        <v>31.6</v>
      </c>
      <c r="Z34" s="1">
        <v>37.200000000000003</v>
      </c>
      <c r="AA34" s="1">
        <v>66</v>
      </c>
      <c r="AB34" s="1">
        <v>65.400000000000006</v>
      </c>
      <c r="AC34" s="1">
        <v>88.6</v>
      </c>
      <c r="AD34" s="1">
        <v>59.6</v>
      </c>
      <c r="AE34" s="1">
        <v>27.6</v>
      </c>
      <c r="AF34" s="1">
        <v>40</v>
      </c>
      <c r="AG34" s="1" t="s">
        <v>80</v>
      </c>
      <c r="AH34" s="1">
        <f>G34*Q34</f>
        <v>55.299999999999983</v>
      </c>
      <c r="AI34" s="8">
        <v>12</v>
      </c>
      <c r="AJ34" s="10">
        <f t="shared" si="30"/>
        <v>0</v>
      </c>
      <c r="AK34" s="1">
        <f>AJ34*AI34*G34</f>
        <v>0</v>
      </c>
      <c r="AL34" s="1">
        <v>14</v>
      </c>
      <c r="AM34" s="1">
        <v>70</v>
      </c>
      <c r="AN34" s="10">
        <f>AJ34/AM34</f>
        <v>0</v>
      </c>
      <c r="AO34" s="10">
        <v>14</v>
      </c>
      <c r="AP34" s="1">
        <f t="shared" si="31"/>
        <v>42</v>
      </c>
      <c r="AQ34" s="10">
        <f t="shared" si="32"/>
        <v>0.2</v>
      </c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88</v>
      </c>
      <c r="B35" s="14" t="s">
        <v>44</v>
      </c>
      <c r="C35" s="14">
        <v>77</v>
      </c>
      <c r="D35" s="14">
        <v>173</v>
      </c>
      <c r="E35" s="25">
        <v>250</v>
      </c>
      <c r="F35" s="14"/>
      <c r="G35" s="15">
        <v>0</v>
      </c>
      <c r="H35" s="14" t="e">
        <v>#N/A</v>
      </c>
      <c r="I35" s="14" t="s">
        <v>56</v>
      </c>
      <c r="J35" s="14" t="s">
        <v>89</v>
      </c>
      <c r="K35" s="14">
        <v>276</v>
      </c>
      <c r="L35" s="14">
        <f t="shared" si="2"/>
        <v>-26</v>
      </c>
      <c r="M35" s="14"/>
      <c r="N35" s="14"/>
      <c r="O35" s="14"/>
      <c r="P35" s="14">
        <f t="shared" si="3"/>
        <v>50</v>
      </c>
      <c r="Q35" s="16"/>
      <c r="R35" s="16"/>
      <c r="S35" s="16"/>
      <c r="T35" s="14"/>
      <c r="U35" s="14">
        <f t="shared" si="4"/>
        <v>0</v>
      </c>
      <c r="V35" s="14">
        <f t="shared" si="5"/>
        <v>0</v>
      </c>
      <c r="W35" s="14">
        <v>50</v>
      </c>
      <c r="X35" s="14">
        <v>34.200000000000003</v>
      </c>
      <c r="Y35" s="14">
        <v>34.4</v>
      </c>
      <c r="Z35" s="14">
        <v>35.4</v>
      </c>
      <c r="AA35" s="14">
        <v>54</v>
      </c>
      <c r="AB35" s="14">
        <v>43.6</v>
      </c>
      <c r="AC35" s="14">
        <v>47.2</v>
      </c>
      <c r="AD35" s="14">
        <v>31.4</v>
      </c>
      <c r="AE35" s="14">
        <v>34.4</v>
      </c>
      <c r="AF35" s="14">
        <v>37.799999999999997</v>
      </c>
      <c r="AG35" s="14" t="s">
        <v>62</v>
      </c>
      <c r="AH35" s="14"/>
      <c r="AI35" s="15"/>
      <c r="AJ35" s="17"/>
      <c r="AK35" s="14"/>
      <c r="AL35" s="14"/>
      <c r="AM35" s="14"/>
      <c r="AN35" s="17"/>
      <c r="AO35" s="17"/>
      <c r="AP35" s="14"/>
      <c r="AQ35" s="17"/>
      <c r="AR35" s="1"/>
      <c r="AS35" s="1"/>
      <c r="AT35" s="1"/>
      <c r="AU35" s="1"/>
      <c r="AV35" s="1"/>
      <c r="AW35" s="1"/>
      <c r="AX35" s="1"/>
    </row>
    <row r="36" spans="1:50" x14ac:dyDescent="0.25">
      <c r="A36" s="26" t="s">
        <v>89</v>
      </c>
      <c r="B36" s="1" t="s">
        <v>44</v>
      </c>
      <c r="C36" s="1"/>
      <c r="D36" s="1"/>
      <c r="E36" s="25">
        <f>0+E35</f>
        <v>250</v>
      </c>
      <c r="F36" s="1"/>
      <c r="G36" s="8">
        <v>0.25</v>
      </c>
      <c r="H36" s="1">
        <v>365</v>
      </c>
      <c r="I36" s="1" t="s">
        <v>45</v>
      </c>
      <c r="J36" s="1"/>
      <c r="K36" s="1"/>
      <c r="L36" s="1">
        <f t="shared" si="2"/>
        <v>250</v>
      </c>
      <c r="M36" s="1"/>
      <c r="N36" s="1"/>
      <c r="O36" s="1">
        <v>504</v>
      </c>
      <c r="P36" s="1">
        <f t="shared" si="3"/>
        <v>50</v>
      </c>
      <c r="Q36" s="5">
        <f t="shared" ref="Q36:Q46" si="34">14*P36-O36-F36</f>
        <v>196</v>
      </c>
      <c r="R36" s="5">
        <f t="shared" ref="R36:R46" si="35">AI36*AJ36+AO36*AI36</f>
        <v>168</v>
      </c>
      <c r="S36" s="5"/>
      <c r="T36" s="1"/>
      <c r="U36" s="1">
        <f t="shared" si="4"/>
        <v>13.44</v>
      </c>
      <c r="V36" s="1">
        <f t="shared" si="5"/>
        <v>10.08</v>
      </c>
      <c r="W36" s="1">
        <v>50</v>
      </c>
      <c r="X36" s="1">
        <v>35</v>
      </c>
      <c r="Y36" s="1">
        <v>34.4</v>
      </c>
      <c r="Z36" s="1">
        <v>35.4</v>
      </c>
      <c r="AA36" s="1">
        <v>54</v>
      </c>
      <c r="AB36" s="1">
        <v>46.6</v>
      </c>
      <c r="AC36" s="1">
        <v>47.2</v>
      </c>
      <c r="AD36" s="1">
        <v>31.4</v>
      </c>
      <c r="AE36" s="1">
        <v>34.4</v>
      </c>
      <c r="AF36" s="1">
        <v>37.799999999999997</v>
      </c>
      <c r="AG36" s="1" t="s">
        <v>52</v>
      </c>
      <c r="AH36" s="1">
        <f t="shared" ref="AH36:AH46" si="36">G36*Q36</f>
        <v>49</v>
      </c>
      <c r="AI36" s="8">
        <v>12</v>
      </c>
      <c r="AJ36" s="10">
        <f t="shared" ref="AJ36:AJ46" si="37">MROUND(Q36, AI36*AL36)/AI36-AO36</f>
        <v>14</v>
      </c>
      <c r="AK36" s="1">
        <f t="shared" ref="AK36:AK46" si="38">AJ36*AI36*G36</f>
        <v>42</v>
      </c>
      <c r="AL36" s="1">
        <v>14</v>
      </c>
      <c r="AM36" s="1">
        <v>70</v>
      </c>
      <c r="AN36" s="10">
        <f t="shared" ref="AN36:AN46" si="39">AJ36/AM36</f>
        <v>0.2</v>
      </c>
      <c r="AO36" s="10"/>
      <c r="AP36" s="1">
        <f t="shared" ref="AP36:AP46" si="40">AO36*AI36*G36</f>
        <v>0</v>
      </c>
      <c r="AQ36" s="10">
        <f t="shared" ref="AQ36:AQ46" si="41">AO36/AM36</f>
        <v>0</v>
      </c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90</v>
      </c>
      <c r="B37" s="1" t="s">
        <v>44</v>
      </c>
      <c r="C37" s="1">
        <v>160</v>
      </c>
      <c r="D37" s="1">
        <v>229</v>
      </c>
      <c r="E37" s="1">
        <v>314</v>
      </c>
      <c r="F37" s="1">
        <v>13</v>
      </c>
      <c r="G37" s="8">
        <v>0.25</v>
      </c>
      <c r="H37" s="1">
        <v>180</v>
      </c>
      <c r="I37" s="1" t="s">
        <v>45</v>
      </c>
      <c r="J37" s="1"/>
      <c r="K37" s="1">
        <v>314</v>
      </c>
      <c r="L37" s="1">
        <f t="shared" si="2"/>
        <v>0</v>
      </c>
      <c r="M37" s="1"/>
      <c r="N37" s="1"/>
      <c r="O37" s="1">
        <v>840</v>
      </c>
      <c r="P37" s="1">
        <f t="shared" si="3"/>
        <v>62.8</v>
      </c>
      <c r="Q37" s="5"/>
      <c r="R37" s="5">
        <f t="shared" si="35"/>
        <v>0</v>
      </c>
      <c r="S37" s="5"/>
      <c r="T37" s="1"/>
      <c r="U37" s="1">
        <f t="shared" si="4"/>
        <v>13.582802547770701</v>
      </c>
      <c r="V37" s="1">
        <f t="shared" si="5"/>
        <v>13.582802547770701</v>
      </c>
      <c r="W37" s="1">
        <v>61.4</v>
      </c>
      <c r="X37" s="1">
        <v>34.6</v>
      </c>
      <c r="Y37" s="1">
        <v>45.4</v>
      </c>
      <c r="Z37" s="1">
        <v>33.6</v>
      </c>
      <c r="AA37" s="1">
        <v>56</v>
      </c>
      <c r="AB37" s="1">
        <v>51.6</v>
      </c>
      <c r="AC37" s="1">
        <v>51.6</v>
      </c>
      <c r="AD37" s="1">
        <v>37.799999999999997</v>
      </c>
      <c r="AE37" s="1">
        <v>28.4</v>
      </c>
      <c r="AF37" s="1">
        <v>29</v>
      </c>
      <c r="AG37" s="1" t="s">
        <v>80</v>
      </c>
      <c r="AH37" s="1">
        <f t="shared" si="36"/>
        <v>0</v>
      </c>
      <c r="AI37" s="8">
        <v>12</v>
      </c>
      <c r="AJ37" s="10">
        <f t="shared" si="37"/>
        <v>0</v>
      </c>
      <c r="AK37" s="1">
        <f t="shared" si="38"/>
        <v>0</v>
      </c>
      <c r="AL37" s="1">
        <v>14</v>
      </c>
      <c r="AM37" s="1">
        <v>70</v>
      </c>
      <c r="AN37" s="10">
        <f t="shared" si="39"/>
        <v>0</v>
      </c>
      <c r="AO37" s="10"/>
      <c r="AP37" s="1">
        <f t="shared" si="40"/>
        <v>0</v>
      </c>
      <c r="AQ37" s="10">
        <f t="shared" si="41"/>
        <v>0</v>
      </c>
      <c r="AR37" s="1"/>
      <c r="AS37" s="1"/>
      <c r="AT37" s="1"/>
      <c r="AU37" s="1"/>
      <c r="AV37" s="1"/>
      <c r="AW37" s="1"/>
      <c r="AX37" s="1"/>
    </row>
    <row r="38" spans="1:50" x14ac:dyDescent="0.25">
      <c r="A38" s="23" t="s">
        <v>91</v>
      </c>
      <c r="B38" s="1" t="s">
        <v>44</v>
      </c>
      <c r="C38" s="1"/>
      <c r="D38" s="1"/>
      <c r="E38" s="1"/>
      <c r="F38" s="1"/>
      <c r="G38" s="8">
        <v>0.25</v>
      </c>
      <c r="H38" s="1">
        <v>180</v>
      </c>
      <c r="I38" s="1" t="s">
        <v>45</v>
      </c>
      <c r="J38" s="1"/>
      <c r="K38" s="1"/>
      <c r="L38" s="1">
        <f t="shared" ref="L38:L69" si="42">E38-K38</f>
        <v>0</v>
      </c>
      <c r="M38" s="1"/>
      <c r="N38" s="1"/>
      <c r="O38" s="1">
        <v>0</v>
      </c>
      <c r="P38" s="1">
        <f t="shared" ref="P38:P69" si="43">E38/5</f>
        <v>0</v>
      </c>
      <c r="Q38" s="24">
        <v>84</v>
      </c>
      <c r="R38" s="5">
        <f t="shared" si="35"/>
        <v>84</v>
      </c>
      <c r="S38" s="5"/>
      <c r="T38" s="1"/>
      <c r="U38" s="1" t="e">
        <f t="shared" ref="U38:U69" si="44">(F38+O38+R38)/P38</f>
        <v>#DIV/0!</v>
      </c>
      <c r="V38" s="1" t="e">
        <f t="shared" ref="V38:V69" si="45">(F38+O38)/P38</f>
        <v>#DIV/0!</v>
      </c>
      <c r="W38" s="1">
        <v>0</v>
      </c>
      <c r="X38" s="1">
        <v>0</v>
      </c>
      <c r="Y38" s="1">
        <v>0</v>
      </c>
      <c r="Z38" s="1">
        <v>0.2</v>
      </c>
      <c r="AA38" s="1">
        <v>0</v>
      </c>
      <c r="AB38" s="1">
        <v>1</v>
      </c>
      <c r="AC38" s="1">
        <v>16.8</v>
      </c>
      <c r="AD38" s="1">
        <v>37.200000000000003</v>
      </c>
      <c r="AE38" s="1">
        <v>6.2</v>
      </c>
      <c r="AF38" s="1">
        <v>19.2</v>
      </c>
      <c r="AG38" s="23" t="s">
        <v>65</v>
      </c>
      <c r="AH38" s="1">
        <f t="shared" si="36"/>
        <v>21</v>
      </c>
      <c r="AI38" s="8">
        <v>6</v>
      </c>
      <c r="AJ38" s="10">
        <f t="shared" si="37"/>
        <v>14</v>
      </c>
      <c r="AK38" s="1">
        <f t="shared" si="38"/>
        <v>21</v>
      </c>
      <c r="AL38" s="1">
        <v>14</v>
      </c>
      <c r="AM38" s="1">
        <v>126</v>
      </c>
      <c r="AN38" s="10">
        <f t="shared" si="39"/>
        <v>0.1111111111111111</v>
      </c>
      <c r="AO38" s="10"/>
      <c r="AP38" s="1">
        <f t="shared" si="40"/>
        <v>0</v>
      </c>
      <c r="AQ38" s="10">
        <f t="shared" si="41"/>
        <v>0</v>
      </c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92</v>
      </c>
      <c r="B39" s="1" t="s">
        <v>44</v>
      </c>
      <c r="C39" s="1">
        <v>15</v>
      </c>
      <c r="D39" s="1">
        <v>5</v>
      </c>
      <c r="E39" s="1">
        <v>15</v>
      </c>
      <c r="F39" s="1"/>
      <c r="G39" s="8">
        <v>0.25</v>
      </c>
      <c r="H39" s="1">
        <v>180</v>
      </c>
      <c r="I39" s="1" t="s">
        <v>45</v>
      </c>
      <c r="J39" s="1"/>
      <c r="K39" s="1">
        <v>29</v>
      </c>
      <c r="L39" s="1">
        <f t="shared" si="42"/>
        <v>-14</v>
      </c>
      <c r="M39" s="1"/>
      <c r="N39" s="1"/>
      <c r="O39" s="1">
        <v>168</v>
      </c>
      <c r="P39" s="1">
        <f t="shared" si="43"/>
        <v>3</v>
      </c>
      <c r="Q39" s="5"/>
      <c r="R39" s="5">
        <f t="shared" si="35"/>
        <v>0</v>
      </c>
      <c r="S39" s="5"/>
      <c r="T39" s="1"/>
      <c r="U39" s="1">
        <f t="shared" si="44"/>
        <v>56</v>
      </c>
      <c r="V39" s="1">
        <f t="shared" si="45"/>
        <v>56</v>
      </c>
      <c r="W39" s="1">
        <v>18</v>
      </c>
      <c r="X39" s="1">
        <v>7.6</v>
      </c>
      <c r="Y39" s="1">
        <v>7.4</v>
      </c>
      <c r="Z39" s="1">
        <v>10.4</v>
      </c>
      <c r="AA39" s="1">
        <v>11</v>
      </c>
      <c r="AB39" s="1">
        <v>11</v>
      </c>
      <c r="AC39" s="1">
        <v>8.6</v>
      </c>
      <c r="AD39" s="1">
        <v>6.2</v>
      </c>
      <c r="AE39" s="1">
        <v>7</v>
      </c>
      <c r="AF39" s="1">
        <v>15.2</v>
      </c>
      <c r="AG39" s="1" t="s">
        <v>80</v>
      </c>
      <c r="AH39" s="1">
        <f t="shared" si="36"/>
        <v>0</v>
      </c>
      <c r="AI39" s="8">
        <v>12</v>
      </c>
      <c r="AJ39" s="10">
        <f t="shared" si="37"/>
        <v>0</v>
      </c>
      <c r="AK39" s="1">
        <f t="shared" si="38"/>
        <v>0</v>
      </c>
      <c r="AL39" s="1">
        <v>14</v>
      </c>
      <c r="AM39" s="1">
        <v>70</v>
      </c>
      <c r="AN39" s="10">
        <f t="shared" si="39"/>
        <v>0</v>
      </c>
      <c r="AO39" s="10"/>
      <c r="AP39" s="1">
        <f t="shared" si="40"/>
        <v>0</v>
      </c>
      <c r="AQ39" s="10">
        <f t="shared" si="41"/>
        <v>0</v>
      </c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93</v>
      </c>
      <c r="B40" s="1" t="s">
        <v>44</v>
      </c>
      <c r="C40" s="1">
        <v>111</v>
      </c>
      <c r="D40" s="1">
        <v>13</v>
      </c>
      <c r="E40" s="1">
        <v>46</v>
      </c>
      <c r="F40" s="1">
        <v>65</v>
      </c>
      <c r="G40" s="8">
        <v>0.7</v>
      </c>
      <c r="H40" s="1">
        <v>180</v>
      </c>
      <c r="I40" s="1" t="s">
        <v>45</v>
      </c>
      <c r="J40" s="1"/>
      <c r="K40" s="1">
        <v>48</v>
      </c>
      <c r="L40" s="1">
        <f t="shared" si="42"/>
        <v>-2</v>
      </c>
      <c r="M40" s="1"/>
      <c r="N40" s="1"/>
      <c r="O40" s="1">
        <v>0</v>
      </c>
      <c r="P40" s="1">
        <f t="shared" si="43"/>
        <v>9.1999999999999993</v>
      </c>
      <c r="Q40" s="5">
        <f t="shared" si="34"/>
        <v>63.799999999999983</v>
      </c>
      <c r="R40" s="5">
        <f t="shared" si="35"/>
        <v>96</v>
      </c>
      <c r="S40" s="5"/>
      <c r="T40" s="1"/>
      <c r="U40" s="1">
        <f t="shared" si="44"/>
        <v>17.5</v>
      </c>
      <c r="V40" s="1">
        <f t="shared" si="45"/>
        <v>7.0652173913043486</v>
      </c>
      <c r="W40" s="1">
        <v>7.2</v>
      </c>
      <c r="X40" s="1">
        <v>3.8</v>
      </c>
      <c r="Y40" s="1">
        <v>8.6</v>
      </c>
      <c r="Z40" s="1">
        <v>5.6</v>
      </c>
      <c r="AA40" s="1">
        <v>7</v>
      </c>
      <c r="AB40" s="1">
        <v>10.8</v>
      </c>
      <c r="AC40" s="1">
        <v>4.8</v>
      </c>
      <c r="AD40" s="1">
        <v>9.8000000000000007</v>
      </c>
      <c r="AE40" s="1">
        <v>8.6</v>
      </c>
      <c r="AF40" s="1">
        <v>6</v>
      </c>
      <c r="AG40" s="1"/>
      <c r="AH40" s="1">
        <f t="shared" si="36"/>
        <v>44.659999999999982</v>
      </c>
      <c r="AI40" s="8">
        <v>8</v>
      </c>
      <c r="AJ40" s="10">
        <f t="shared" si="37"/>
        <v>12</v>
      </c>
      <c r="AK40" s="1">
        <f t="shared" si="38"/>
        <v>67.199999999999989</v>
      </c>
      <c r="AL40" s="1">
        <v>12</v>
      </c>
      <c r="AM40" s="1">
        <v>84</v>
      </c>
      <c r="AN40" s="10">
        <f t="shared" si="39"/>
        <v>0.14285714285714285</v>
      </c>
      <c r="AO40" s="10"/>
      <c r="AP40" s="1">
        <f t="shared" si="40"/>
        <v>0</v>
      </c>
      <c r="AQ40" s="10">
        <f t="shared" si="41"/>
        <v>0</v>
      </c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94</v>
      </c>
      <c r="B41" s="1" t="s">
        <v>44</v>
      </c>
      <c r="C41" s="1">
        <v>135</v>
      </c>
      <c r="D41" s="1"/>
      <c r="E41" s="1">
        <v>15</v>
      </c>
      <c r="F41" s="1">
        <v>120</v>
      </c>
      <c r="G41" s="8">
        <v>0.7</v>
      </c>
      <c r="H41" s="1">
        <v>180</v>
      </c>
      <c r="I41" s="1" t="s">
        <v>45</v>
      </c>
      <c r="J41" s="1"/>
      <c r="K41" s="1">
        <v>15</v>
      </c>
      <c r="L41" s="1">
        <f t="shared" si="42"/>
        <v>0</v>
      </c>
      <c r="M41" s="1"/>
      <c r="N41" s="1"/>
      <c r="O41" s="1">
        <v>0</v>
      </c>
      <c r="P41" s="1">
        <f t="shared" si="43"/>
        <v>3</v>
      </c>
      <c r="Q41" s="5"/>
      <c r="R41" s="5">
        <f t="shared" si="35"/>
        <v>0</v>
      </c>
      <c r="S41" s="5"/>
      <c r="T41" s="1"/>
      <c r="U41" s="1">
        <f t="shared" si="44"/>
        <v>40</v>
      </c>
      <c r="V41" s="1">
        <f t="shared" si="45"/>
        <v>40</v>
      </c>
      <c r="W41" s="1">
        <v>3.4</v>
      </c>
      <c r="X41" s="1">
        <v>3.4</v>
      </c>
      <c r="Y41" s="1">
        <v>8.4</v>
      </c>
      <c r="Z41" s="1">
        <v>6.8</v>
      </c>
      <c r="AA41" s="1">
        <v>3.2</v>
      </c>
      <c r="AB41" s="1">
        <v>9.1999999999999993</v>
      </c>
      <c r="AC41" s="1">
        <v>3</v>
      </c>
      <c r="AD41" s="1">
        <v>3.4</v>
      </c>
      <c r="AE41" s="1">
        <v>7.2</v>
      </c>
      <c r="AF41" s="1">
        <v>2.2000000000000002</v>
      </c>
      <c r="AG41" s="1"/>
      <c r="AH41" s="1">
        <f t="shared" si="36"/>
        <v>0</v>
      </c>
      <c r="AI41" s="8">
        <v>8</v>
      </c>
      <c r="AJ41" s="10">
        <f t="shared" si="37"/>
        <v>0</v>
      </c>
      <c r="AK41" s="1">
        <f t="shared" si="38"/>
        <v>0</v>
      </c>
      <c r="AL41" s="1">
        <v>12</v>
      </c>
      <c r="AM41" s="1">
        <v>84</v>
      </c>
      <c r="AN41" s="10">
        <f t="shared" si="39"/>
        <v>0</v>
      </c>
      <c r="AO41" s="10"/>
      <c r="AP41" s="1">
        <f t="shared" si="40"/>
        <v>0</v>
      </c>
      <c r="AQ41" s="10">
        <f t="shared" si="41"/>
        <v>0</v>
      </c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95</v>
      </c>
      <c r="B42" s="1" t="s">
        <v>44</v>
      </c>
      <c r="C42" s="1">
        <v>150</v>
      </c>
      <c r="D42" s="1">
        <v>2</v>
      </c>
      <c r="E42" s="1">
        <v>52</v>
      </c>
      <c r="F42" s="1">
        <v>100</v>
      </c>
      <c r="G42" s="8">
        <v>0.7</v>
      </c>
      <c r="H42" s="1">
        <v>180</v>
      </c>
      <c r="I42" s="1" t="s">
        <v>45</v>
      </c>
      <c r="J42" s="1"/>
      <c r="K42" s="1">
        <v>52</v>
      </c>
      <c r="L42" s="1">
        <f t="shared" si="42"/>
        <v>0</v>
      </c>
      <c r="M42" s="1"/>
      <c r="N42" s="1"/>
      <c r="O42" s="1">
        <v>0</v>
      </c>
      <c r="P42" s="1">
        <f t="shared" si="43"/>
        <v>10.4</v>
      </c>
      <c r="Q42" s="5">
        <f>16*P42-O42-F42</f>
        <v>66.400000000000006</v>
      </c>
      <c r="R42" s="5">
        <f t="shared" si="35"/>
        <v>96</v>
      </c>
      <c r="S42" s="5"/>
      <c r="T42" s="1"/>
      <c r="U42" s="1">
        <f t="shared" si="44"/>
        <v>18.846153846153847</v>
      </c>
      <c r="V42" s="1">
        <f t="shared" si="45"/>
        <v>9.615384615384615</v>
      </c>
      <c r="W42" s="1">
        <v>5.4</v>
      </c>
      <c r="X42" s="1">
        <v>4.5999999999999996</v>
      </c>
      <c r="Y42" s="1">
        <v>10.4</v>
      </c>
      <c r="Z42" s="1">
        <v>8</v>
      </c>
      <c r="AA42" s="1">
        <v>6</v>
      </c>
      <c r="AB42" s="1">
        <v>9.4</v>
      </c>
      <c r="AC42" s="1">
        <v>4.2</v>
      </c>
      <c r="AD42" s="1">
        <v>5.6</v>
      </c>
      <c r="AE42" s="1">
        <v>5.8</v>
      </c>
      <c r="AF42" s="1">
        <v>12</v>
      </c>
      <c r="AG42" s="1"/>
      <c r="AH42" s="1">
        <f t="shared" si="36"/>
        <v>46.480000000000004</v>
      </c>
      <c r="AI42" s="8">
        <v>8</v>
      </c>
      <c r="AJ42" s="10">
        <f t="shared" si="37"/>
        <v>12</v>
      </c>
      <c r="AK42" s="1">
        <f t="shared" si="38"/>
        <v>67.199999999999989</v>
      </c>
      <c r="AL42" s="1">
        <v>12</v>
      </c>
      <c r="AM42" s="1">
        <v>84</v>
      </c>
      <c r="AN42" s="10">
        <f t="shared" si="39"/>
        <v>0.14285714285714285</v>
      </c>
      <c r="AO42" s="10"/>
      <c r="AP42" s="1">
        <f t="shared" si="40"/>
        <v>0</v>
      </c>
      <c r="AQ42" s="10">
        <f t="shared" si="41"/>
        <v>0</v>
      </c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96</v>
      </c>
      <c r="B43" s="1" t="s">
        <v>44</v>
      </c>
      <c r="C43" s="1">
        <v>117</v>
      </c>
      <c r="D43" s="1">
        <v>143</v>
      </c>
      <c r="E43" s="1">
        <v>131</v>
      </c>
      <c r="F43" s="1">
        <v>108</v>
      </c>
      <c r="G43" s="8">
        <v>0.7</v>
      </c>
      <c r="H43" s="1">
        <v>180</v>
      </c>
      <c r="I43" s="1" t="s">
        <v>45</v>
      </c>
      <c r="J43" s="1"/>
      <c r="K43" s="1">
        <v>129</v>
      </c>
      <c r="L43" s="1">
        <f t="shared" si="42"/>
        <v>2</v>
      </c>
      <c r="M43" s="1"/>
      <c r="N43" s="1"/>
      <c r="O43" s="1">
        <v>120</v>
      </c>
      <c r="P43" s="1">
        <f t="shared" si="43"/>
        <v>26.2</v>
      </c>
      <c r="Q43" s="5">
        <f t="shared" si="34"/>
        <v>138.80000000000001</v>
      </c>
      <c r="R43" s="5">
        <f t="shared" si="35"/>
        <v>120</v>
      </c>
      <c r="S43" s="5"/>
      <c r="T43" s="1"/>
      <c r="U43" s="1">
        <f t="shared" si="44"/>
        <v>13.282442748091604</v>
      </c>
      <c r="V43" s="1">
        <f t="shared" si="45"/>
        <v>8.7022900763358777</v>
      </c>
      <c r="W43" s="1">
        <v>29</v>
      </c>
      <c r="X43" s="1">
        <v>20.8</v>
      </c>
      <c r="Y43" s="1">
        <v>27</v>
      </c>
      <c r="Z43" s="1">
        <v>15.6</v>
      </c>
      <c r="AA43" s="1">
        <v>10.8</v>
      </c>
      <c r="AB43" s="1">
        <v>22.6</v>
      </c>
      <c r="AC43" s="1">
        <v>12.4</v>
      </c>
      <c r="AD43" s="1">
        <v>16.399999999999999</v>
      </c>
      <c r="AE43" s="1">
        <v>21.6</v>
      </c>
      <c r="AF43" s="1">
        <v>20.2</v>
      </c>
      <c r="AG43" s="1"/>
      <c r="AH43" s="1">
        <f t="shared" si="36"/>
        <v>97.16</v>
      </c>
      <c r="AI43" s="8">
        <v>10</v>
      </c>
      <c r="AJ43" s="10">
        <f t="shared" si="37"/>
        <v>12</v>
      </c>
      <c r="AK43" s="1">
        <f t="shared" si="38"/>
        <v>84</v>
      </c>
      <c r="AL43" s="1">
        <v>12</v>
      </c>
      <c r="AM43" s="1">
        <v>84</v>
      </c>
      <c r="AN43" s="10">
        <f t="shared" si="39"/>
        <v>0.14285714285714285</v>
      </c>
      <c r="AO43" s="10"/>
      <c r="AP43" s="1">
        <f t="shared" si="40"/>
        <v>0</v>
      </c>
      <c r="AQ43" s="10">
        <f t="shared" si="41"/>
        <v>0</v>
      </c>
      <c r="AR43" s="1"/>
      <c r="AS43" s="1"/>
      <c r="AT43" s="1"/>
      <c r="AU43" s="1"/>
      <c r="AV43" s="1"/>
      <c r="AW43" s="1"/>
      <c r="AX43" s="1"/>
    </row>
    <row r="44" spans="1:50" x14ac:dyDescent="0.25">
      <c r="A44" s="23" t="s">
        <v>97</v>
      </c>
      <c r="B44" s="1" t="s">
        <v>44</v>
      </c>
      <c r="C44" s="1">
        <v>46</v>
      </c>
      <c r="D44" s="1">
        <v>1</v>
      </c>
      <c r="E44" s="1">
        <v>47</v>
      </c>
      <c r="F44" s="1"/>
      <c r="G44" s="8">
        <v>0.4</v>
      </c>
      <c r="H44" s="1">
        <v>180</v>
      </c>
      <c r="I44" s="1" t="s">
        <v>45</v>
      </c>
      <c r="J44" s="1"/>
      <c r="K44" s="1">
        <v>76</v>
      </c>
      <c r="L44" s="1">
        <f t="shared" si="42"/>
        <v>-29</v>
      </c>
      <c r="M44" s="1"/>
      <c r="N44" s="1"/>
      <c r="O44" s="1">
        <v>0</v>
      </c>
      <c r="P44" s="1">
        <f t="shared" si="43"/>
        <v>9.4</v>
      </c>
      <c r="Q44" s="24">
        <v>192</v>
      </c>
      <c r="R44" s="5">
        <f t="shared" si="35"/>
        <v>192</v>
      </c>
      <c r="S44" s="5"/>
      <c r="T44" s="1"/>
      <c r="U44" s="1">
        <f t="shared" si="44"/>
        <v>20.425531914893615</v>
      </c>
      <c r="V44" s="1">
        <f t="shared" si="45"/>
        <v>0</v>
      </c>
      <c r="W44" s="1">
        <v>15.2</v>
      </c>
      <c r="X44" s="1">
        <v>1.8</v>
      </c>
      <c r="Y44" s="1">
        <v>1.6</v>
      </c>
      <c r="Z44" s="1">
        <v>11.4</v>
      </c>
      <c r="AA44" s="1">
        <v>8.4</v>
      </c>
      <c r="AB44" s="1">
        <v>10.199999999999999</v>
      </c>
      <c r="AC44" s="1">
        <v>6.4</v>
      </c>
      <c r="AD44" s="1">
        <v>3.2</v>
      </c>
      <c r="AE44" s="1">
        <v>3.8</v>
      </c>
      <c r="AF44" s="1">
        <v>5.4</v>
      </c>
      <c r="AG44" s="23" t="s">
        <v>98</v>
      </c>
      <c r="AH44" s="1">
        <f t="shared" si="36"/>
        <v>76.800000000000011</v>
      </c>
      <c r="AI44" s="8">
        <v>16</v>
      </c>
      <c r="AJ44" s="10">
        <f t="shared" si="37"/>
        <v>12</v>
      </c>
      <c r="AK44" s="1">
        <f t="shared" si="38"/>
        <v>76.800000000000011</v>
      </c>
      <c r="AL44" s="1">
        <v>12</v>
      </c>
      <c r="AM44" s="1">
        <v>84</v>
      </c>
      <c r="AN44" s="10">
        <f t="shared" si="39"/>
        <v>0.14285714285714285</v>
      </c>
      <c r="AO44" s="10"/>
      <c r="AP44" s="1">
        <f t="shared" si="40"/>
        <v>0</v>
      </c>
      <c r="AQ44" s="10">
        <f t="shared" si="41"/>
        <v>0</v>
      </c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99</v>
      </c>
      <c r="B45" s="1" t="s">
        <v>44</v>
      </c>
      <c r="C45" s="1">
        <v>156</v>
      </c>
      <c r="D45" s="1">
        <v>3</v>
      </c>
      <c r="E45" s="1">
        <v>52</v>
      </c>
      <c r="F45" s="1">
        <v>107</v>
      </c>
      <c r="G45" s="8">
        <v>0.7</v>
      </c>
      <c r="H45" s="1">
        <v>180</v>
      </c>
      <c r="I45" s="1" t="s">
        <v>45</v>
      </c>
      <c r="J45" s="1"/>
      <c r="K45" s="1">
        <v>52</v>
      </c>
      <c r="L45" s="1">
        <f t="shared" si="42"/>
        <v>0</v>
      </c>
      <c r="M45" s="1"/>
      <c r="N45" s="1"/>
      <c r="O45" s="1">
        <v>120</v>
      </c>
      <c r="P45" s="1">
        <f t="shared" si="43"/>
        <v>10.4</v>
      </c>
      <c r="Q45" s="5"/>
      <c r="R45" s="5">
        <f t="shared" si="35"/>
        <v>0</v>
      </c>
      <c r="S45" s="5"/>
      <c r="T45" s="1"/>
      <c r="U45" s="1">
        <f t="shared" si="44"/>
        <v>21.826923076923077</v>
      </c>
      <c r="V45" s="1">
        <f t="shared" si="45"/>
        <v>21.826923076923077</v>
      </c>
      <c r="W45" s="1">
        <v>16.8</v>
      </c>
      <c r="X45" s="1">
        <v>11</v>
      </c>
      <c r="Y45" s="1">
        <v>18</v>
      </c>
      <c r="Z45" s="1">
        <v>14.6</v>
      </c>
      <c r="AA45" s="1">
        <v>18.600000000000001</v>
      </c>
      <c r="AB45" s="1">
        <v>20.2</v>
      </c>
      <c r="AC45" s="1">
        <v>14.8</v>
      </c>
      <c r="AD45" s="1">
        <v>12</v>
      </c>
      <c r="AE45" s="1">
        <v>21</v>
      </c>
      <c r="AF45" s="1">
        <v>14.4</v>
      </c>
      <c r="AG45" s="1"/>
      <c r="AH45" s="1">
        <f t="shared" si="36"/>
        <v>0</v>
      </c>
      <c r="AI45" s="8">
        <v>10</v>
      </c>
      <c r="AJ45" s="10">
        <f t="shared" si="37"/>
        <v>0</v>
      </c>
      <c r="AK45" s="1">
        <f t="shared" si="38"/>
        <v>0</v>
      </c>
      <c r="AL45" s="1">
        <v>12</v>
      </c>
      <c r="AM45" s="1">
        <v>84</v>
      </c>
      <c r="AN45" s="10">
        <f t="shared" si="39"/>
        <v>0</v>
      </c>
      <c r="AO45" s="10"/>
      <c r="AP45" s="1">
        <f t="shared" si="40"/>
        <v>0</v>
      </c>
      <c r="AQ45" s="10">
        <f t="shared" si="41"/>
        <v>0</v>
      </c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100</v>
      </c>
      <c r="B46" s="1" t="s">
        <v>44</v>
      </c>
      <c r="C46" s="1">
        <v>96</v>
      </c>
      <c r="D46" s="1">
        <v>250</v>
      </c>
      <c r="E46" s="1">
        <v>228</v>
      </c>
      <c r="F46" s="1">
        <v>105</v>
      </c>
      <c r="G46" s="8">
        <v>0.7</v>
      </c>
      <c r="H46" s="1">
        <v>180</v>
      </c>
      <c r="I46" s="1" t="s">
        <v>45</v>
      </c>
      <c r="J46" s="1"/>
      <c r="K46" s="1">
        <v>224</v>
      </c>
      <c r="L46" s="1">
        <f t="shared" si="42"/>
        <v>4</v>
      </c>
      <c r="M46" s="1"/>
      <c r="N46" s="1"/>
      <c r="O46" s="1">
        <v>360</v>
      </c>
      <c r="P46" s="1">
        <f t="shared" si="43"/>
        <v>45.6</v>
      </c>
      <c r="Q46" s="5">
        <f t="shared" si="34"/>
        <v>173.39999999999998</v>
      </c>
      <c r="R46" s="5">
        <f t="shared" si="35"/>
        <v>120</v>
      </c>
      <c r="S46" s="5"/>
      <c r="T46" s="1"/>
      <c r="U46" s="1">
        <f t="shared" si="44"/>
        <v>12.828947368421053</v>
      </c>
      <c r="V46" s="1">
        <f t="shared" si="45"/>
        <v>10.197368421052632</v>
      </c>
      <c r="W46" s="1">
        <v>46.4</v>
      </c>
      <c r="X46" s="1">
        <v>38.799999999999997</v>
      </c>
      <c r="Y46" s="1">
        <v>31.2</v>
      </c>
      <c r="Z46" s="1">
        <v>44.8</v>
      </c>
      <c r="AA46" s="1">
        <v>36.6</v>
      </c>
      <c r="AB46" s="1">
        <v>47.6</v>
      </c>
      <c r="AC46" s="1">
        <v>39.6</v>
      </c>
      <c r="AD46" s="1">
        <v>35.200000000000003</v>
      </c>
      <c r="AE46" s="1">
        <v>37.4</v>
      </c>
      <c r="AF46" s="1">
        <v>48.4</v>
      </c>
      <c r="AG46" s="1"/>
      <c r="AH46" s="1">
        <f t="shared" si="36"/>
        <v>121.37999999999998</v>
      </c>
      <c r="AI46" s="8">
        <v>10</v>
      </c>
      <c r="AJ46" s="10">
        <f t="shared" si="37"/>
        <v>12</v>
      </c>
      <c r="AK46" s="1">
        <f t="shared" si="38"/>
        <v>84</v>
      </c>
      <c r="AL46" s="1">
        <v>12</v>
      </c>
      <c r="AM46" s="1">
        <v>84</v>
      </c>
      <c r="AN46" s="10">
        <f t="shared" si="39"/>
        <v>0.14285714285714285</v>
      </c>
      <c r="AO46" s="10"/>
      <c r="AP46" s="1">
        <f t="shared" si="40"/>
        <v>0</v>
      </c>
      <c r="AQ46" s="10">
        <f t="shared" si="41"/>
        <v>0</v>
      </c>
      <c r="AR46" s="1"/>
      <c r="AS46" s="1"/>
      <c r="AT46" s="1"/>
      <c r="AU46" s="1"/>
      <c r="AV46" s="1"/>
      <c r="AW46" s="1"/>
      <c r="AX46" s="1"/>
    </row>
    <row r="47" spans="1:50" x14ac:dyDescent="0.25">
      <c r="A47" s="18" t="s">
        <v>101</v>
      </c>
      <c r="B47" s="18" t="s">
        <v>44</v>
      </c>
      <c r="C47" s="18"/>
      <c r="D47" s="18"/>
      <c r="E47" s="18"/>
      <c r="F47" s="18"/>
      <c r="G47" s="19">
        <v>0</v>
      </c>
      <c r="H47" s="18">
        <v>180</v>
      </c>
      <c r="I47" s="18" t="s">
        <v>45</v>
      </c>
      <c r="J47" s="18"/>
      <c r="K47" s="18">
        <v>32</v>
      </c>
      <c r="L47" s="18">
        <f t="shared" si="42"/>
        <v>-32</v>
      </c>
      <c r="M47" s="18"/>
      <c r="N47" s="18"/>
      <c r="O47" s="18"/>
      <c r="P47" s="18">
        <f t="shared" si="43"/>
        <v>0</v>
      </c>
      <c r="Q47" s="20"/>
      <c r="R47" s="20"/>
      <c r="S47" s="20"/>
      <c r="T47" s="18"/>
      <c r="U47" s="18" t="e">
        <f t="shared" si="44"/>
        <v>#DIV/0!</v>
      </c>
      <c r="V47" s="18" t="e">
        <f t="shared" si="45"/>
        <v>#DIV/0!</v>
      </c>
      <c r="W47" s="18">
        <v>0</v>
      </c>
      <c r="X47" s="18">
        <v>0</v>
      </c>
      <c r="Y47" s="18">
        <v>0</v>
      </c>
      <c r="Z47" s="18">
        <v>11.2</v>
      </c>
      <c r="AA47" s="18">
        <v>9.1999999999999993</v>
      </c>
      <c r="AB47" s="18">
        <v>10.8</v>
      </c>
      <c r="AC47" s="18">
        <v>6.4</v>
      </c>
      <c r="AD47" s="18">
        <v>5.4</v>
      </c>
      <c r="AE47" s="18">
        <v>7</v>
      </c>
      <c r="AF47" s="18">
        <v>0.4</v>
      </c>
      <c r="AG47" s="18" t="s">
        <v>102</v>
      </c>
      <c r="AH47" s="18"/>
      <c r="AI47" s="19">
        <v>16</v>
      </c>
      <c r="AJ47" s="21"/>
      <c r="AK47" s="18"/>
      <c r="AL47" s="18">
        <v>12</v>
      </c>
      <c r="AM47" s="18">
        <v>84</v>
      </c>
      <c r="AN47" s="21"/>
      <c r="AO47" s="21"/>
      <c r="AP47" s="18"/>
      <c r="AQ47" s="2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103</v>
      </c>
      <c r="B48" s="1" t="s">
        <v>44</v>
      </c>
      <c r="C48" s="1">
        <v>-2</v>
      </c>
      <c r="D48" s="1">
        <v>242</v>
      </c>
      <c r="E48" s="1">
        <v>49</v>
      </c>
      <c r="F48" s="1">
        <v>191</v>
      </c>
      <c r="G48" s="8">
        <v>0.7</v>
      </c>
      <c r="H48" s="1">
        <v>180</v>
      </c>
      <c r="I48" s="1" t="s">
        <v>45</v>
      </c>
      <c r="J48" s="1"/>
      <c r="K48" s="1">
        <v>49</v>
      </c>
      <c r="L48" s="1">
        <f t="shared" si="42"/>
        <v>0</v>
      </c>
      <c r="M48" s="1"/>
      <c r="N48" s="1"/>
      <c r="O48" s="1">
        <v>0</v>
      </c>
      <c r="P48" s="1">
        <f t="shared" si="43"/>
        <v>9.8000000000000007</v>
      </c>
      <c r="Q48" s="5"/>
      <c r="R48" s="5">
        <f t="shared" ref="R48:R55" si="46">AI48*AJ48+AO48*AI48</f>
        <v>0</v>
      </c>
      <c r="S48" s="5"/>
      <c r="T48" s="1"/>
      <c r="U48" s="1">
        <f t="shared" si="44"/>
        <v>19.489795918367346</v>
      </c>
      <c r="V48" s="1">
        <f t="shared" si="45"/>
        <v>19.489795918367346</v>
      </c>
      <c r="W48" s="1">
        <v>16.8</v>
      </c>
      <c r="X48" s="1">
        <v>20</v>
      </c>
      <c r="Y48" s="1">
        <v>12.6</v>
      </c>
      <c r="Z48" s="1">
        <v>14</v>
      </c>
      <c r="AA48" s="1">
        <v>13.2</v>
      </c>
      <c r="AB48" s="1">
        <v>9</v>
      </c>
      <c r="AC48" s="1">
        <v>16</v>
      </c>
      <c r="AD48" s="1">
        <v>9.6</v>
      </c>
      <c r="AE48" s="1">
        <v>13.2</v>
      </c>
      <c r="AF48" s="1">
        <v>26</v>
      </c>
      <c r="AG48" s="1"/>
      <c r="AH48" s="1">
        <f t="shared" ref="AH48:AH55" si="47">G48*Q48</f>
        <v>0</v>
      </c>
      <c r="AI48" s="8">
        <v>10</v>
      </c>
      <c r="AJ48" s="10">
        <f t="shared" ref="AJ48:AJ55" si="48">MROUND(Q48, AI48*AL48)/AI48-AO48</f>
        <v>0</v>
      </c>
      <c r="AK48" s="1">
        <f t="shared" ref="AK48:AK55" si="49">AJ48*AI48*G48</f>
        <v>0</v>
      </c>
      <c r="AL48" s="1">
        <v>12</v>
      </c>
      <c r="AM48" s="1">
        <v>84</v>
      </c>
      <c r="AN48" s="10">
        <f t="shared" ref="AN48:AN55" si="50">AJ48/AM48</f>
        <v>0</v>
      </c>
      <c r="AO48" s="10"/>
      <c r="AP48" s="1">
        <f t="shared" ref="AP48:AP55" si="51">AO48*AI48*G48</f>
        <v>0</v>
      </c>
      <c r="AQ48" s="10">
        <f t="shared" ref="AQ48:AQ55" si="52">AO48/AM48</f>
        <v>0</v>
      </c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104</v>
      </c>
      <c r="B49" s="1" t="s">
        <v>47</v>
      </c>
      <c r="C49" s="1">
        <v>195</v>
      </c>
      <c r="D49" s="1">
        <v>705</v>
      </c>
      <c r="E49" s="1">
        <v>405</v>
      </c>
      <c r="F49" s="1">
        <v>450</v>
      </c>
      <c r="G49" s="8">
        <v>1</v>
      </c>
      <c r="H49" s="1">
        <v>180</v>
      </c>
      <c r="I49" s="1" t="s">
        <v>45</v>
      </c>
      <c r="J49" s="1"/>
      <c r="K49" s="1">
        <v>405</v>
      </c>
      <c r="L49" s="1">
        <f t="shared" si="42"/>
        <v>0</v>
      </c>
      <c r="M49" s="1"/>
      <c r="N49" s="1"/>
      <c r="O49" s="1">
        <v>840</v>
      </c>
      <c r="P49" s="1">
        <f t="shared" si="43"/>
        <v>81</v>
      </c>
      <c r="Q49" s="5"/>
      <c r="R49" s="5">
        <f t="shared" si="46"/>
        <v>0</v>
      </c>
      <c r="S49" s="5"/>
      <c r="T49" s="1"/>
      <c r="U49" s="1">
        <f t="shared" si="44"/>
        <v>15.925925925925926</v>
      </c>
      <c r="V49" s="1">
        <f t="shared" si="45"/>
        <v>15.925925925925926</v>
      </c>
      <c r="W49" s="1">
        <v>88.49</v>
      </c>
      <c r="X49" s="1">
        <v>83</v>
      </c>
      <c r="Y49" s="1">
        <v>77</v>
      </c>
      <c r="Z49" s="1">
        <v>80.558199999999999</v>
      </c>
      <c r="AA49" s="1">
        <v>72</v>
      </c>
      <c r="AB49" s="1">
        <v>67.438999999999993</v>
      </c>
      <c r="AC49" s="1">
        <v>122</v>
      </c>
      <c r="AD49" s="1">
        <v>65</v>
      </c>
      <c r="AE49" s="1">
        <v>83</v>
      </c>
      <c r="AF49" s="1">
        <v>90</v>
      </c>
      <c r="AG49" s="1"/>
      <c r="AH49" s="1">
        <f t="shared" si="47"/>
        <v>0</v>
      </c>
      <c r="AI49" s="8">
        <v>5</v>
      </c>
      <c r="AJ49" s="10">
        <f t="shared" si="48"/>
        <v>0</v>
      </c>
      <c r="AK49" s="1">
        <f t="shared" si="49"/>
        <v>0</v>
      </c>
      <c r="AL49" s="1">
        <v>12</v>
      </c>
      <c r="AM49" s="1">
        <v>144</v>
      </c>
      <c r="AN49" s="10">
        <f t="shared" si="50"/>
        <v>0</v>
      </c>
      <c r="AO49" s="10"/>
      <c r="AP49" s="1">
        <f t="shared" si="51"/>
        <v>0</v>
      </c>
      <c r="AQ49" s="10">
        <f t="shared" si="52"/>
        <v>0</v>
      </c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105</v>
      </c>
      <c r="B50" s="1" t="s">
        <v>44</v>
      </c>
      <c r="C50" s="1">
        <v>293</v>
      </c>
      <c r="D50" s="1">
        <v>16</v>
      </c>
      <c r="E50" s="1">
        <v>223</v>
      </c>
      <c r="F50" s="1">
        <v>54</v>
      </c>
      <c r="G50" s="8">
        <v>0.4</v>
      </c>
      <c r="H50" s="1">
        <v>180</v>
      </c>
      <c r="I50" s="1" t="s">
        <v>45</v>
      </c>
      <c r="J50" s="1"/>
      <c r="K50" s="1">
        <v>223</v>
      </c>
      <c r="L50" s="1">
        <f t="shared" si="42"/>
        <v>0</v>
      </c>
      <c r="M50" s="1"/>
      <c r="N50" s="1"/>
      <c r="O50" s="1">
        <v>192</v>
      </c>
      <c r="P50" s="1">
        <f t="shared" si="43"/>
        <v>44.6</v>
      </c>
      <c r="Q50" s="5">
        <f t="shared" ref="Q50:Q54" si="53">14*P50-O50-F50</f>
        <v>378.4</v>
      </c>
      <c r="R50" s="5">
        <f t="shared" si="46"/>
        <v>384</v>
      </c>
      <c r="S50" s="5"/>
      <c r="T50" s="1"/>
      <c r="U50" s="1">
        <f t="shared" si="44"/>
        <v>14.125560538116591</v>
      </c>
      <c r="V50" s="1">
        <f t="shared" si="45"/>
        <v>5.5156950672645735</v>
      </c>
      <c r="W50" s="1">
        <v>27.4</v>
      </c>
      <c r="X50" s="1">
        <v>17.399999999999999</v>
      </c>
      <c r="Y50" s="1">
        <v>23.6</v>
      </c>
      <c r="Z50" s="1">
        <v>42.4</v>
      </c>
      <c r="AA50" s="1">
        <v>24.4</v>
      </c>
      <c r="AB50" s="1">
        <v>20.8</v>
      </c>
      <c r="AC50" s="1">
        <v>31</v>
      </c>
      <c r="AD50" s="1">
        <v>24.2</v>
      </c>
      <c r="AE50" s="1">
        <v>19.8</v>
      </c>
      <c r="AF50" s="1">
        <v>15.4</v>
      </c>
      <c r="AG50" s="1"/>
      <c r="AH50" s="1">
        <f t="shared" si="47"/>
        <v>151.35999999999999</v>
      </c>
      <c r="AI50" s="8">
        <v>16</v>
      </c>
      <c r="AJ50" s="10">
        <f t="shared" si="48"/>
        <v>0</v>
      </c>
      <c r="AK50" s="1">
        <f t="shared" si="49"/>
        <v>0</v>
      </c>
      <c r="AL50" s="1">
        <v>12</v>
      </c>
      <c r="AM50" s="1">
        <v>84</v>
      </c>
      <c r="AN50" s="10">
        <f t="shared" si="50"/>
        <v>0</v>
      </c>
      <c r="AO50" s="10">
        <v>24</v>
      </c>
      <c r="AP50" s="1">
        <f t="shared" si="51"/>
        <v>153.60000000000002</v>
      </c>
      <c r="AQ50" s="10">
        <f t="shared" si="52"/>
        <v>0.2857142857142857</v>
      </c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106</v>
      </c>
      <c r="B51" s="1" t="s">
        <v>44</v>
      </c>
      <c r="C51" s="1">
        <v>183</v>
      </c>
      <c r="D51" s="1">
        <v>394</v>
      </c>
      <c r="E51" s="1">
        <v>416</v>
      </c>
      <c r="F51" s="1">
        <v>133</v>
      </c>
      <c r="G51" s="8">
        <v>0.7</v>
      </c>
      <c r="H51" s="1">
        <v>180</v>
      </c>
      <c r="I51" s="1" t="s">
        <v>45</v>
      </c>
      <c r="J51" s="1"/>
      <c r="K51" s="1">
        <v>418</v>
      </c>
      <c r="L51" s="1">
        <f t="shared" si="42"/>
        <v>-2</v>
      </c>
      <c r="M51" s="1"/>
      <c r="N51" s="1"/>
      <c r="O51" s="1">
        <v>1080</v>
      </c>
      <c r="P51" s="1">
        <f t="shared" si="43"/>
        <v>83.2</v>
      </c>
      <c r="Q51" s="5"/>
      <c r="R51" s="5">
        <f t="shared" si="46"/>
        <v>0</v>
      </c>
      <c r="S51" s="5"/>
      <c r="T51" s="1"/>
      <c r="U51" s="1">
        <f t="shared" si="44"/>
        <v>14.579326923076923</v>
      </c>
      <c r="V51" s="1">
        <f t="shared" si="45"/>
        <v>14.579326923076923</v>
      </c>
      <c r="W51" s="1">
        <v>83.2</v>
      </c>
      <c r="X51" s="1">
        <v>62</v>
      </c>
      <c r="Y51" s="1">
        <v>56</v>
      </c>
      <c r="Z51" s="1">
        <v>79</v>
      </c>
      <c r="AA51" s="1">
        <v>58.4</v>
      </c>
      <c r="AB51" s="1">
        <v>67.2</v>
      </c>
      <c r="AC51" s="1">
        <v>71.400000000000006</v>
      </c>
      <c r="AD51" s="1">
        <v>59.2</v>
      </c>
      <c r="AE51" s="1">
        <v>62</v>
      </c>
      <c r="AF51" s="1">
        <v>81.2</v>
      </c>
      <c r="AG51" s="1" t="s">
        <v>107</v>
      </c>
      <c r="AH51" s="1">
        <f t="shared" si="47"/>
        <v>0</v>
      </c>
      <c r="AI51" s="8">
        <v>10</v>
      </c>
      <c r="AJ51" s="10">
        <f t="shared" si="48"/>
        <v>0</v>
      </c>
      <c r="AK51" s="1">
        <f t="shared" si="49"/>
        <v>0</v>
      </c>
      <c r="AL51" s="1">
        <v>12</v>
      </c>
      <c r="AM51" s="1">
        <v>84</v>
      </c>
      <c r="AN51" s="10">
        <f t="shared" si="50"/>
        <v>0</v>
      </c>
      <c r="AO51" s="10"/>
      <c r="AP51" s="1">
        <f t="shared" si="51"/>
        <v>0</v>
      </c>
      <c r="AQ51" s="10">
        <f t="shared" si="52"/>
        <v>0</v>
      </c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108</v>
      </c>
      <c r="B52" s="1" t="s">
        <v>44</v>
      </c>
      <c r="C52" s="1">
        <v>162</v>
      </c>
      <c r="D52" s="1">
        <v>218</v>
      </c>
      <c r="E52" s="1">
        <v>223</v>
      </c>
      <c r="F52" s="1">
        <v>157</v>
      </c>
      <c r="G52" s="8">
        <v>0.4</v>
      </c>
      <c r="H52" s="1">
        <v>180</v>
      </c>
      <c r="I52" s="1" t="s">
        <v>45</v>
      </c>
      <c r="J52" s="1"/>
      <c r="K52" s="1">
        <v>223</v>
      </c>
      <c r="L52" s="1">
        <f t="shared" si="42"/>
        <v>0</v>
      </c>
      <c r="M52" s="1"/>
      <c r="N52" s="1"/>
      <c r="O52" s="1">
        <v>0</v>
      </c>
      <c r="P52" s="1">
        <f t="shared" si="43"/>
        <v>44.6</v>
      </c>
      <c r="Q52" s="5">
        <f>13*P52-O52-F52</f>
        <v>422.80000000000007</v>
      </c>
      <c r="R52" s="5">
        <f t="shared" si="46"/>
        <v>384</v>
      </c>
      <c r="S52" s="5"/>
      <c r="T52" s="1"/>
      <c r="U52" s="1">
        <f t="shared" si="44"/>
        <v>12.130044843049326</v>
      </c>
      <c r="V52" s="1">
        <f t="shared" si="45"/>
        <v>3.5201793721973091</v>
      </c>
      <c r="W52" s="1">
        <v>20.6</v>
      </c>
      <c r="X52" s="1">
        <v>23.2</v>
      </c>
      <c r="Y52" s="1">
        <v>20.6</v>
      </c>
      <c r="Z52" s="1">
        <v>38.200000000000003</v>
      </c>
      <c r="AA52" s="1">
        <v>19.8</v>
      </c>
      <c r="AB52" s="1">
        <v>23.4</v>
      </c>
      <c r="AC52" s="1">
        <v>44.2</v>
      </c>
      <c r="AD52" s="1">
        <v>15.2</v>
      </c>
      <c r="AE52" s="1">
        <v>24</v>
      </c>
      <c r="AF52" s="1">
        <v>33.799999999999997</v>
      </c>
      <c r="AG52" s="1"/>
      <c r="AH52" s="1">
        <f t="shared" si="47"/>
        <v>169.12000000000003</v>
      </c>
      <c r="AI52" s="8">
        <v>16</v>
      </c>
      <c r="AJ52" s="10">
        <f t="shared" si="48"/>
        <v>24</v>
      </c>
      <c r="AK52" s="1">
        <f t="shared" si="49"/>
        <v>153.60000000000002</v>
      </c>
      <c r="AL52" s="1">
        <v>12</v>
      </c>
      <c r="AM52" s="1">
        <v>84</v>
      </c>
      <c r="AN52" s="10">
        <f t="shared" si="50"/>
        <v>0.2857142857142857</v>
      </c>
      <c r="AO52" s="10"/>
      <c r="AP52" s="1">
        <f t="shared" si="51"/>
        <v>0</v>
      </c>
      <c r="AQ52" s="10">
        <f t="shared" si="52"/>
        <v>0</v>
      </c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109</v>
      </c>
      <c r="B53" s="1" t="s">
        <v>44</v>
      </c>
      <c r="C53" s="1">
        <v>413</v>
      </c>
      <c r="D53" s="1">
        <v>770</v>
      </c>
      <c r="E53" s="1">
        <v>764</v>
      </c>
      <c r="F53" s="1">
        <v>378</v>
      </c>
      <c r="G53" s="8">
        <v>0.7</v>
      </c>
      <c r="H53" s="1">
        <v>180</v>
      </c>
      <c r="I53" s="1" t="s">
        <v>45</v>
      </c>
      <c r="J53" s="1"/>
      <c r="K53" s="1">
        <v>760</v>
      </c>
      <c r="L53" s="1">
        <f t="shared" si="42"/>
        <v>4</v>
      </c>
      <c r="M53" s="1"/>
      <c r="N53" s="1"/>
      <c r="O53" s="1">
        <v>1920</v>
      </c>
      <c r="P53" s="1">
        <f t="shared" si="43"/>
        <v>152.80000000000001</v>
      </c>
      <c r="Q53" s="5"/>
      <c r="R53" s="5">
        <f t="shared" si="46"/>
        <v>0</v>
      </c>
      <c r="S53" s="5"/>
      <c r="T53" s="1"/>
      <c r="U53" s="1">
        <f t="shared" si="44"/>
        <v>15.039267015706805</v>
      </c>
      <c r="V53" s="1">
        <f t="shared" si="45"/>
        <v>15.039267015706805</v>
      </c>
      <c r="W53" s="1">
        <v>161.4</v>
      </c>
      <c r="X53" s="1">
        <v>122.4</v>
      </c>
      <c r="Y53" s="1">
        <v>124.8</v>
      </c>
      <c r="Z53" s="1">
        <v>149.19999999999999</v>
      </c>
      <c r="AA53" s="1">
        <v>118.8</v>
      </c>
      <c r="AB53" s="1">
        <v>147.4</v>
      </c>
      <c r="AC53" s="1">
        <v>167</v>
      </c>
      <c r="AD53" s="1">
        <v>146</v>
      </c>
      <c r="AE53" s="1">
        <v>111.6</v>
      </c>
      <c r="AF53" s="1">
        <v>167</v>
      </c>
      <c r="AG53" s="1" t="s">
        <v>80</v>
      </c>
      <c r="AH53" s="1">
        <f t="shared" si="47"/>
        <v>0</v>
      </c>
      <c r="AI53" s="8">
        <v>10</v>
      </c>
      <c r="AJ53" s="10">
        <f t="shared" si="48"/>
        <v>0</v>
      </c>
      <c r="AK53" s="1">
        <f t="shared" si="49"/>
        <v>0</v>
      </c>
      <c r="AL53" s="1">
        <v>12</v>
      </c>
      <c r="AM53" s="1">
        <v>84</v>
      </c>
      <c r="AN53" s="10">
        <f t="shared" si="50"/>
        <v>0</v>
      </c>
      <c r="AO53" s="10"/>
      <c r="AP53" s="1">
        <f t="shared" si="51"/>
        <v>0</v>
      </c>
      <c r="AQ53" s="10">
        <f t="shared" si="52"/>
        <v>0</v>
      </c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110</v>
      </c>
      <c r="B54" s="1" t="s">
        <v>44</v>
      </c>
      <c r="C54" s="1">
        <v>166</v>
      </c>
      <c r="D54" s="1">
        <v>257</v>
      </c>
      <c r="E54" s="1">
        <v>286</v>
      </c>
      <c r="F54" s="1">
        <v>120</v>
      </c>
      <c r="G54" s="8">
        <v>0.7</v>
      </c>
      <c r="H54" s="1">
        <v>180</v>
      </c>
      <c r="I54" s="1" t="s">
        <v>45</v>
      </c>
      <c r="J54" s="1"/>
      <c r="K54" s="1">
        <v>286</v>
      </c>
      <c r="L54" s="1">
        <f t="shared" si="42"/>
        <v>0</v>
      </c>
      <c r="M54" s="1"/>
      <c r="N54" s="1"/>
      <c r="O54" s="1">
        <v>360</v>
      </c>
      <c r="P54" s="1">
        <f t="shared" si="43"/>
        <v>57.2</v>
      </c>
      <c r="Q54" s="5">
        <f t="shared" si="53"/>
        <v>320.80000000000007</v>
      </c>
      <c r="R54" s="5">
        <f t="shared" si="46"/>
        <v>360</v>
      </c>
      <c r="S54" s="5"/>
      <c r="T54" s="1"/>
      <c r="U54" s="1">
        <f t="shared" si="44"/>
        <v>14.685314685314685</v>
      </c>
      <c r="V54" s="1">
        <f t="shared" si="45"/>
        <v>8.3916083916083917</v>
      </c>
      <c r="W54" s="1">
        <v>55</v>
      </c>
      <c r="X54" s="1">
        <v>43.4</v>
      </c>
      <c r="Y54" s="1">
        <v>46.2</v>
      </c>
      <c r="Z54" s="1">
        <v>57.8</v>
      </c>
      <c r="AA54" s="1">
        <v>45</v>
      </c>
      <c r="AB54" s="1">
        <v>38.200000000000003</v>
      </c>
      <c r="AC54" s="1">
        <v>64.599999999999994</v>
      </c>
      <c r="AD54" s="1">
        <v>2</v>
      </c>
      <c r="AE54" s="1">
        <v>46</v>
      </c>
      <c r="AF54" s="1">
        <v>2.8</v>
      </c>
      <c r="AG54" s="1"/>
      <c r="AH54" s="1">
        <f t="shared" si="47"/>
        <v>224.56000000000003</v>
      </c>
      <c r="AI54" s="8">
        <v>10</v>
      </c>
      <c r="AJ54" s="10">
        <f t="shared" si="48"/>
        <v>36</v>
      </c>
      <c r="AK54" s="1">
        <f t="shared" si="49"/>
        <v>251.99999999999997</v>
      </c>
      <c r="AL54" s="1">
        <v>12</v>
      </c>
      <c r="AM54" s="1">
        <v>84</v>
      </c>
      <c r="AN54" s="10">
        <f t="shared" si="50"/>
        <v>0.42857142857142855</v>
      </c>
      <c r="AO54" s="10"/>
      <c r="AP54" s="1">
        <f t="shared" si="51"/>
        <v>0</v>
      </c>
      <c r="AQ54" s="10">
        <f t="shared" si="52"/>
        <v>0</v>
      </c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111</v>
      </c>
      <c r="B55" s="1" t="s">
        <v>44</v>
      </c>
      <c r="C55" s="1">
        <v>4</v>
      </c>
      <c r="D55" s="1">
        <v>72</v>
      </c>
      <c r="E55" s="1">
        <v>17</v>
      </c>
      <c r="F55" s="1">
        <v>59</v>
      </c>
      <c r="G55" s="8">
        <v>1</v>
      </c>
      <c r="H55" s="1">
        <v>180</v>
      </c>
      <c r="I55" s="1" t="s">
        <v>75</v>
      </c>
      <c r="J55" s="1"/>
      <c r="K55" s="1">
        <v>16</v>
      </c>
      <c r="L55" s="1">
        <f t="shared" si="42"/>
        <v>1</v>
      </c>
      <c r="M55" s="1"/>
      <c r="N55" s="1"/>
      <c r="O55" s="1">
        <v>0</v>
      </c>
      <c r="P55" s="1">
        <f t="shared" si="43"/>
        <v>3.4</v>
      </c>
      <c r="Q55" s="5"/>
      <c r="R55" s="5">
        <f t="shared" si="46"/>
        <v>0</v>
      </c>
      <c r="S55" s="5"/>
      <c r="T55" s="1"/>
      <c r="U55" s="1">
        <f t="shared" si="44"/>
        <v>17.352941176470587</v>
      </c>
      <c r="V55" s="1">
        <f t="shared" si="45"/>
        <v>17.352941176470587</v>
      </c>
      <c r="W55" s="1">
        <v>5.8</v>
      </c>
      <c r="X55" s="1">
        <v>9</v>
      </c>
      <c r="Y55" s="1">
        <v>4.4000000000000004</v>
      </c>
      <c r="Z55" s="1">
        <v>4.2</v>
      </c>
      <c r="AA55" s="1">
        <v>8</v>
      </c>
      <c r="AB55" s="1">
        <v>4</v>
      </c>
      <c r="AC55" s="1">
        <v>6.6</v>
      </c>
      <c r="AD55" s="1">
        <v>0.4</v>
      </c>
      <c r="AE55" s="1">
        <v>0</v>
      </c>
      <c r="AF55" s="1">
        <v>4.8</v>
      </c>
      <c r="AG55" s="1"/>
      <c r="AH55" s="1">
        <f t="shared" si="47"/>
        <v>0</v>
      </c>
      <c r="AI55" s="8">
        <v>6</v>
      </c>
      <c r="AJ55" s="10">
        <f t="shared" si="48"/>
        <v>0</v>
      </c>
      <c r="AK55" s="1">
        <f t="shared" si="49"/>
        <v>0</v>
      </c>
      <c r="AL55" s="1">
        <v>12</v>
      </c>
      <c r="AM55" s="1">
        <v>84</v>
      </c>
      <c r="AN55" s="10">
        <f t="shared" si="50"/>
        <v>0</v>
      </c>
      <c r="AO55" s="10"/>
      <c r="AP55" s="1">
        <f t="shared" si="51"/>
        <v>0</v>
      </c>
      <c r="AQ55" s="10">
        <f t="shared" si="52"/>
        <v>0</v>
      </c>
      <c r="AR55" s="1"/>
      <c r="AS55" s="1"/>
      <c r="AT55" s="1"/>
      <c r="AU55" s="1"/>
      <c r="AV55" s="1"/>
      <c r="AW55" s="1"/>
      <c r="AX55" s="1"/>
    </row>
    <row r="56" spans="1:50" x14ac:dyDescent="0.25">
      <c r="A56" s="18" t="s">
        <v>112</v>
      </c>
      <c r="B56" s="18" t="s">
        <v>44</v>
      </c>
      <c r="C56" s="18"/>
      <c r="D56" s="18"/>
      <c r="E56" s="18"/>
      <c r="F56" s="18"/>
      <c r="G56" s="19">
        <v>0</v>
      </c>
      <c r="H56" s="18">
        <v>180</v>
      </c>
      <c r="I56" s="18" t="s">
        <v>45</v>
      </c>
      <c r="J56" s="18"/>
      <c r="K56" s="18">
        <v>17</v>
      </c>
      <c r="L56" s="18">
        <f t="shared" si="42"/>
        <v>-17</v>
      </c>
      <c r="M56" s="18"/>
      <c r="N56" s="18"/>
      <c r="O56" s="18"/>
      <c r="P56" s="18">
        <f t="shared" si="43"/>
        <v>0</v>
      </c>
      <c r="Q56" s="20"/>
      <c r="R56" s="20"/>
      <c r="S56" s="20"/>
      <c r="T56" s="18"/>
      <c r="U56" s="18" t="e">
        <f t="shared" si="44"/>
        <v>#DIV/0!</v>
      </c>
      <c r="V56" s="18" t="e">
        <f t="shared" si="45"/>
        <v>#DIV/0!</v>
      </c>
      <c r="W56" s="18">
        <v>0</v>
      </c>
      <c r="X56" s="18">
        <v>0</v>
      </c>
      <c r="Y56" s="18">
        <v>0</v>
      </c>
      <c r="Z56" s="18">
        <v>0</v>
      </c>
      <c r="AA56" s="18">
        <v>0.8</v>
      </c>
      <c r="AB56" s="18">
        <v>3</v>
      </c>
      <c r="AC56" s="18">
        <v>3.4</v>
      </c>
      <c r="AD56" s="18">
        <v>1.4</v>
      </c>
      <c r="AE56" s="18">
        <v>2.6</v>
      </c>
      <c r="AF56" s="18">
        <v>3.4</v>
      </c>
      <c r="AG56" s="18" t="s">
        <v>78</v>
      </c>
      <c r="AH56" s="18"/>
      <c r="AI56" s="19">
        <v>8</v>
      </c>
      <c r="AJ56" s="21"/>
      <c r="AK56" s="18"/>
      <c r="AL56" s="18">
        <v>12</v>
      </c>
      <c r="AM56" s="18">
        <v>84</v>
      </c>
      <c r="AN56" s="21"/>
      <c r="AO56" s="21"/>
      <c r="AP56" s="18"/>
      <c r="AQ56" s="2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113</v>
      </c>
      <c r="B57" s="1" t="s">
        <v>44</v>
      </c>
      <c r="C57" s="1">
        <v>77</v>
      </c>
      <c r="D57" s="1"/>
      <c r="E57" s="1">
        <v>16</v>
      </c>
      <c r="F57" s="1">
        <v>61</v>
      </c>
      <c r="G57" s="8">
        <v>0.7</v>
      </c>
      <c r="H57" s="1">
        <v>180</v>
      </c>
      <c r="I57" s="1" t="s">
        <v>45</v>
      </c>
      <c r="J57" s="1"/>
      <c r="K57" s="1">
        <v>18</v>
      </c>
      <c r="L57" s="1">
        <f t="shared" si="42"/>
        <v>-2</v>
      </c>
      <c r="M57" s="1"/>
      <c r="N57" s="1"/>
      <c r="O57" s="1">
        <v>0</v>
      </c>
      <c r="P57" s="1">
        <f t="shared" si="43"/>
        <v>3.2</v>
      </c>
      <c r="Q57" s="5"/>
      <c r="R57" s="5">
        <f>AI57*AJ57+AO57*AI57</f>
        <v>0</v>
      </c>
      <c r="S57" s="5"/>
      <c r="T57" s="1"/>
      <c r="U57" s="1">
        <f t="shared" si="44"/>
        <v>19.0625</v>
      </c>
      <c r="V57" s="1">
        <f t="shared" si="45"/>
        <v>19.0625</v>
      </c>
      <c r="W57" s="1">
        <v>4.8</v>
      </c>
      <c r="X57" s="1">
        <v>0.6</v>
      </c>
      <c r="Y57" s="1">
        <v>1</v>
      </c>
      <c r="Z57" s="1">
        <v>3.6</v>
      </c>
      <c r="AA57" s="1">
        <v>3</v>
      </c>
      <c r="AB57" s="1">
        <v>4.4000000000000004</v>
      </c>
      <c r="AC57" s="1">
        <v>2.8</v>
      </c>
      <c r="AD57" s="1">
        <v>1.2</v>
      </c>
      <c r="AE57" s="1">
        <v>1.8</v>
      </c>
      <c r="AF57" s="1">
        <v>2</v>
      </c>
      <c r="AG57" s="1" t="s">
        <v>80</v>
      </c>
      <c r="AH57" s="1">
        <f>G57*Q57</f>
        <v>0</v>
      </c>
      <c r="AI57" s="8">
        <v>8</v>
      </c>
      <c r="AJ57" s="10">
        <f>MROUND(Q57, AI57*AL57)/AI57-AO57</f>
        <v>0</v>
      </c>
      <c r="AK57" s="1">
        <f>AJ57*AI57*G57</f>
        <v>0</v>
      </c>
      <c r="AL57" s="1">
        <v>12</v>
      </c>
      <c r="AM57" s="1">
        <v>84</v>
      </c>
      <c r="AN57" s="10">
        <f>AJ57/AM57</f>
        <v>0</v>
      </c>
      <c r="AO57" s="10"/>
      <c r="AP57" s="1">
        <f>AO57*AI57*G57</f>
        <v>0</v>
      </c>
      <c r="AQ57" s="10">
        <f>AO57/AM57</f>
        <v>0</v>
      </c>
      <c r="AR57" s="1"/>
      <c r="AS57" s="1"/>
      <c r="AT57" s="1"/>
      <c r="AU57" s="1"/>
      <c r="AV57" s="1"/>
      <c r="AW57" s="1"/>
      <c r="AX57" s="1"/>
    </row>
    <row r="58" spans="1:50" x14ac:dyDescent="0.25">
      <c r="A58" s="18" t="s">
        <v>114</v>
      </c>
      <c r="B58" s="18" t="s">
        <v>44</v>
      </c>
      <c r="C58" s="18"/>
      <c r="D58" s="18"/>
      <c r="E58" s="18"/>
      <c r="F58" s="18"/>
      <c r="G58" s="19">
        <v>0</v>
      </c>
      <c r="H58" s="18">
        <v>180</v>
      </c>
      <c r="I58" s="18" t="s">
        <v>45</v>
      </c>
      <c r="J58" s="18"/>
      <c r="K58" s="18">
        <v>12</v>
      </c>
      <c r="L58" s="18">
        <f t="shared" si="42"/>
        <v>-12</v>
      </c>
      <c r="M58" s="18"/>
      <c r="N58" s="18"/>
      <c r="O58" s="18"/>
      <c r="P58" s="18">
        <f t="shared" si="43"/>
        <v>0</v>
      </c>
      <c r="Q58" s="20"/>
      <c r="R58" s="20"/>
      <c r="S58" s="20"/>
      <c r="T58" s="18"/>
      <c r="U58" s="18" t="e">
        <f t="shared" si="44"/>
        <v>#DIV/0!</v>
      </c>
      <c r="V58" s="18" t="e">
        <f t="shared" si="45"/>
        <v>#DIV/0!</v>
      </c>
      <c r="W58" s="18">
        <v>0</v>
      </c>
      <c r="X58" s="18">
        <v>0</v>
      </c>
      <c r="Y58" s="18">
        <v>0</v>
      </c>
      <c r="Z58" s="18">
        <v>0</v>
      </c>
      <c r="AA58" s="18">
        <v>0.2</v>
      </c>
      <c r="AB58" s="18">
        <v>2</v>
      </c>
      <c r="AC58" s="18">
        <v>2.6</v>
      </c>
      <c r="AD58" s="18">
        <v>1</v>
      </c>
      <c r="AE58" s="18">
        <v>2.6</v>
      </c>
      <c r="AF58" s="18">
        <v>0.8</v>
      </c>
      <c r="AG58" s="18" t="s">
        <v>78</v>
      </c>
      <c r="AH58" s="18"/>
      <c r="AI58" s="19">
        <v>8</v>
      </c>
      <c r="AJ58" s="21"/>
      <c r="AK58" s="18"/>
      <c r="AL58" s="18">
        <v>12</v>
      </c>
      <c r="AM58" s="18">
        <v>84</v>
      </c>
      <c r="AN58" s="21"/>
      <c r="AO58" s="21"/>
      <c r="AP58" s="18"/>
      <c r="AQ58" s="2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115</v>
      </c>
      <c r="B59" s="1" t="s">
        <v>44</v>
      </c>
      <c r="C59" s="1"/>
      <c r="D59" s="1">
        <v>180</v>
      </c>
      <c r="E59" s="1">
        <v>121</v>
      </c>
      <c r="F59" s="1">
        <v>59</v>
      </c>
      <c r="G59" s="8">
        <v>1</v>
      </c>
      <c r="H59" s="1">
        <v>180</v>
      </c>
      <c r="I59" s="1" t="s">
        <v>45</v>
      </c>
      <c r="J59" s="1"/>
      <c r="K59" s="1">
        <v>117</v>
      </c>
      <c r="L59" s="1">
        <f t="shared" si="42"/>
        <v>4</v>
      </c>
      <c r="M59" s="1"/>
      <c r="N59" s="1"/>
      <c r="O59" s="1">
        <v>60</v>
      </c>
      <c r="P59" s="1">
        <f t="shared" si="43"/>
        <v>24.2</v>
      </c>
      <c r="Q59" s="5">
        <f t="shared" ref="Q59:Q64" si="54">14*P59-O59-F59</f>
        <v>219.8</v>
      </c>
      <c r="R59" s="5">
        <f t="shared" ref="R59:R64" si="55">AI59*AJ59+AO59*AI59</f>
        <v>240</v>
      </c>
      <c r="S59" s="5"/>
      <c r="T59" s="1"/>
      <c r="U59" s="1">
        <f t="shared" si="44"/>
        <v>14.834710743801653</v>
      </c>
      <c r="V59" s="1">
        <f t="shared" si="45"/>
        <v>4.9173553719008263</v>
      </c>
      <c r="W59" s="1">
        <v>17.600000000000001</v>
      </c>
      <c r="X59" s="1">
        <v>18</v>
      </c>
      <c r="Y59" s="1">
        <v>10.4</v>
      </c>
      <c r="Z59" s="1">
        <v>13.6</v>
      </c>
      <c r="AA59" s="1">
        <v>0</v>
      </c>
      <c r="AB59" s="1">
        <v>12</v>
      </c>
      <c r="AC59" s="1">
        <v>0</v>
      </c>
      <c r="AD59" s="1">
        <v>0</v>
      </c>
      <c r="AE59" s="1">
        <v>0</v>
      </c>
      <c r="AF59" s="1">
        <v>0</v>
      </c>
      <c r="AG59" s="1" t="s">
        <v>86</v>
      </c>
      <c r="AH59" s="1">
        <f t="shared" ref="AH59:AH64" si="56">G59*Q59</f>
        <v>219.8</v>
      </c>
      <c r="AI59" s="8">
        <v>5</v>
      </c>
      <c r="AJ59" s="10">
        <f t="shared" ref="AJ59:AJ64" si="57">MROUND(Q59, AI59*AL59)/AI59-AO59</f>
        <v>0</v>
      </c>
      <c r="AK59" s="1">
        <f t="shared" ref="AK59:AK64" si="58">AJ59*AI59*G59</f>
        <v>0</v>
      </c>
      <c r="AL59" s="1">
        <v>12</v>
      </c>
      <c r="AM59" s="1">
        <v>84</v>
      </c>
      <c r="AN59" s="10">
        <f t="shared" ref="AN59:AN64" si="59">AJ59/AM59</f>
        <v>0</v>
      </c>
      <c r="AO59" s="10">
        <v>48</v>
      </c>
      <c r="AP59" s="1">
        <f t="shared" ref="AP59:AP64" si="60">AO59*AI59*G59</f>
        <v>240</v>
      </c>
      <c r="AQ59" s="10">
        <f t="shared" ref="AQ59:AQ64" si="61">AO59/AM59</f>
        <v>0.5714285714285714</v>
      </c>
      <c r="AR59" s="1"/>
      <c r="AS59" s="1"/>
      <c r="AT59" s="1"/>
      <c r="AU59" s="1"/>
      <c r="AV59" s="1"/>
      <c r="AW59" s="1"/>
      <c r="AX59" s="1"/>
    </row>
    <row r="60" spans="1:50" x14ac:dyDescent="0.25">
      <c r="A60" s="23" t="s">
        <v>116</v>
      </c>
      <c r="B60" s="1" t="s">
        <v>44</v>
      </c>
      <c r="C60" s="1">
        <v>162</v>
      </c>
      <c r="D60" s="1">
        <v>2</v>
      </c>
      <c r="E60" s="1">
        <v>164</v>
      </c>
      <c r="F60" s="1"/>
      <c r="G60" s="8">
        <v>0.7</v>
      </c>
      <c r="H60" s="1">
        <v>180</v>
      </c>
      <c r="I60" s="1" t="s">
        <v>45</v>
      </c>
      <c r="J60" s="1"/>
      <c r="K60" s="1">
        <v>215</v>
      </c>
      <c r="L60" s="1">
        <f t="shared" si="42"/>
        <v>-51</v>
      </c>
      <c r="M60" s="1"/>
      <c r="N60" s="1"/>
      <c r="O60" s="1">
        <v>0</v>
      </c>
      <c r="P60" s="1">
        <f t="shared" si="43"/>
        <v>32.799999999999997</v>
      </c>
      <c r="Q60" s="24">
        <v>96</v>
      </c>
      <c r="R60" s="5">
        <f t="shared" si="55"/>
        <v>96</v>
      </c>
      <c r="S60" s="5"/>
      <c r="T60" s="1"/>
      <c r="U60" s="1">
        <f t="shared" si="44"/>
        <v>2.9268292682926833</v>
      </c>
      <c r="V60" s="1">
        <f t="shared" si="45"/>
        <v>0</v>
      </c>
      <c r="W60" s="1">
        <v>79</v>
      </c>
      <c r="X60" s="1">
        <v>46</v>
      </c>
      <c r="Y60" s="1">
        <v>56.2</v>
      </c>
      <c r="Z60" s="1">
        <v>64.400000000000006</v>
      </c>
      <c r="AA60" s="1">
        <v>88.6</v>
      </c>
      <c r="AB60" s="1">
        <v>52.8</v>
      </c>
      <c r="AC60" s="1">
        <v>83.4</v>
      </c>
      <c r="AD60" s="1">
        <v>48.8</v>
      </c>
      <c r="AE60" s="1">
        <v>48.6</v>
      </c>
      <c r="AF60" s="1">
        <v>72.400000000000006</v>
      </c>
      <c r="AG60" s="23" t="s">
        <v>117</v>
      </c>
      <c r="AH60" s="1">
        <f t="shared" si="56"/>
        <v>67.199999999999989</v>
      </c>
      <c r="AI60" s="8">
        <v>8</v>
      </c>
      <c r="AJ60" s="10">
        <f t="shared" si="57"/>
        <v>12</v>
      </c>
      <c r="AK60" s="1">
        <f t="shared" si="58"/>
        <v>67.199999999999989</v>
      </c>
      <c r="AL60" s="1">
        <v>12</v>
      </c>
      <c r="AM60" s="1">
        <v>84</v>
      </c>
      <c r="AN60" s="10">
        <f t="shared" si="59"/>
        <v>0.14285714285714285</v>
      </c>
      <c r="AO60" s="10"/>
      <c r="AP60" s="1">
        <f t="shared" si="60"/>
        <v>0</v>
      </c>
      <c r="AQ60" s="10">
        <f t="shared" si="61"/>
        <v>0</v>
      </c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118</v>
      </c>
      <c r="B61" s="1" t="s">
        <v>44</v>
      </c>
      <c r="C61" s="1">
        <v>18</v>
      </c>
      <c r="D61" s="1">
        <v>2</v>
      </c>
      <c r="E61" s="1">
        <v>20</v>
      </c>
      <c r="F61" s="1"/>
      <c r="G61" s="8">
        <v>0.9</v>
      </c>
      <c r="H61" s="1">
        <v>180</v>
      </c>
      <c r="I61" s="1" t="s">
        <v>45</v>
      </c>
      <c r="J61" s="1"/>
      <c r="K61" s="1">
        <v>32</v>
      </c>
      <c r="L61" s="1">
        <f t="shared" si="42"/>
        <v>-12</v>
      </c>
      <c r="M61" s="1"/>
      <c r="N61" s="1"/>
      <c r="O61" s="1">
        <v>288</v>
      </c>
      <c r="P61" s="1">
        <f t="shared" si="43"/>
        <v>4</v>
      </c>
      <c r="Q61" s="5"/>
      <c r="R61" s="5">
        <f t="shared" si="55"/>
        <v>0</v>
      </c>
      <c r="S61" s="5"/>
      <c r="T61" s="1"/>
      <c r="U61" s="1">
        <f t="shared" si="44"/>
        <v>72</v>
      </c>
      <c r="V61" s="1">
        <f t="shared" si="45"/>
        <v>72</v>
      </c>
      <c r="W61" s="1">
        <v>25.6</v>
      </c>
      <c r="X61" s="1">
        <v>7.8</v>
      </c>
      <c r="Y61" s="1">
        <v>13.6</v>
      </c>
      <c r="Z61" s="1">
        <v>15.2</v>
      </c>
      <c r="AA61" s="1">
        <v>10.4</v>
      </c>
      <c r="AB61" s="1">
        <v>19</v>
      </c>
      <c r="AC61" s="1">
        <v>13.2</v>
      </c>
      <c r="AD61" s="1">
        <v>10.4</v>
      </c>
      <c r="AE61" s="1">
        <v>8.4</v>
      </c>
      <c r="AF61" s="1">
        <v>8.8000000000000007</v>
      </c>
      <c r="AG61" s="1" t="s">
        <v>80</v>
      </c>
      <c r="AH61" s="1">
        <f t="shared" si="56"/>
        <v>0</v>
      </c>
      <c r="AI61" s="8">
        <v>8</v>
      </c>
      <c r="AJ61" s="10">
        <f t="shared" si="57"/>
        <v>0</v>
      </c>
      <c r="AK61" s="1">
        <f t="shared" si="58"/>
        <v>0</v>
      </c>
      <c r="AL61" s="1">
        <v>12</v>
      </c>
      <c r="AM61" s="1">
        <v>84</v>
      </c>
      <c r="AN61" s="10">
        <f t="shared" si="59"/>
        <v>0</v>
      </c>
      <c r="AO61" s="10"/>
      <c r="AP61" s="1">
        <f t="shared" si="60"/>
        <v>0</v>
      </c>
      <c r="AQ61" s="10">
        <f t="shared" si="61"/>
        <v>0</v>
      </c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119</v>
      </c>
      <c r="B62" s="1" t="s">
        <v>44</v>
      </c>
      <c r="C62" s="1">
        <v>82</v>
      </c>
      <c r="D62" s="1">
        <v>2</v>
      </c>
      <c r="E62" s="1">
        <v>82</v>
      </c>
      <c r="F62" s="1"/>
      <c r="G62" s="8">
        <v>0.9</v>
      </c>
      <c r="H62" s="1">
        <v>180</v>
      </c>
      <c r="I62" s="1" t="s">
        <v>45</v>
      </c>
      <c r="J62" s="1"/>
      <c r="K62" s="1">
        <v>90</v>
      </c>
      <c r="L62" s="1">
        <f t="shared" si="42"/>
        <v>-8</v>
      </c>
      <c r="M62" s="1"/>
      <c r="N62" s="1"/>
      <c r="O62" s="1">
        <v>96</v>
      </c>
      <c r="P62" s="1">
        <f t="shared" si="43"/>
        <v>16.399999999999999</v>
      </c>
      <c r="Q62" s="5">
        <f t="shared" si="54"/>
        <v>133.59999999999997</v>
      </c>
      <c r="R62" s="5">
        <f t="shared" si="55"/>
        <v>96</v>
      </c>
      <c r="S62" s="5"/>
      <c r="T62" s="1"/>
      <c r="U62" s="1">
        <f t="shared" si="44"/>
        <v>11.707317073170733</v>
      </c>
      <c r="V62" s="1">
        <f t="shared" si="45"/>
        <v>5.8536585365853666</v>
      </c>
      <c r="W62" s="1">
        <v>12.8</v>
      </c>
      <c r="X62" s="1">
        <v>5.4</v>
      </c>
      <c r="Y62" s="1">
        <v>12.8</v>
      </c>
      <c r="Z62" s="1">
        <v>13.4</v>
      </c>
      <c r="AA62" s="1">
        <v>14.4</v>
      </c>
      <c r="AB62" s="1">
        <v>11</v>
      </c>
      <c r="AC62" s="1">
        <v>12.8</v>
      </c>
      <c r="AD62" s="1">
        <v>9.6</v>
      </c>
      <c r="AE62" s="1">
        <v>8.1999999999999993</v>
      </c>
      <c r="AF62" s="1">
        <v>1</v>
      </c>
      <c r="AG62" s="1"/>
      <c r="AH62" s="1">
        <f t="shared" si="56"/>
        <v>120.23999999999997</v>
      </c>
      <c r="AI62" s="8">
        <v>8</v>
      </c>
      <c r="AJ62" s="10">
        <f t="shared" si="57"/>
        <v>12</v>
      </c>
      <c r="AK62" s="1">
        <f t="shared" si="58"/>
        <v>86.4</v>
      </c>
      <c r="AL62" s="1">
        <v>12</v>
      </c>
      <c r="AM62" s="1">
        <v>84</v>
      </c>
      <c r="AN62" s="10">
        <f t="shared" si="59"/>
        <v>0.14285714285714285</v>
      </c>
      <c r="AO62" s="10"/>
      <c r="AP62" s="1">
        <f t="shared" si="60"/>
        <v>0</v>
      </c>
      <c r="AQ62" s="10">
        <f t="shared" si="61"/>
        <v>0</v>
      </c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120</v>
      </c>
      <c r="B63" s="1" t="s">
        <v>47</v>
      </c>
      <c r="C63" s="1">
        <v>370</v>
      </c>
      <c r="D63" s="1">
        <v>1030</v>
      </c>
      <c r="E63" s="1">
        <v>635</v>
      </c>
      <c r="F63" s="1">
        <v>700</v>
      </c>
      <c r="G63" s="8">
        <v>1</v>
      </c>
      <c r="H63" s="1">
        <v>180</v>
      </c>
      <c r="I63" s="1" t="s">
        <v>45</v>
      </c>
      <c r="J63" s="1"/>
      <c r="K63" s="1">
        <v>635</v>
      </c>
      <c r="L63" s="1">
        <f t="shared" si="42"/>
        <v>0</v>
      </c>
      <c r="M63" s="1"/>
      <c r="N63" s="1"/>
      <c r="O63" s="1">
        <v>1080</v>
      </c>
      <c r="P63" s="1">
        <f t="shared" si="43"/>
        <v>127</v>
      </c>
      <c r="Q63" s="5"/>
      <c r="R63" s="5">
        <f t="shared" si="55"/>
        <v>0</v>
      </c>
      <c r="S63" s="5"/>
      <c r="T63" s="1"/>
      <c r="U63" s="1">
        <f t="shared" si="44"/>
        <v>14.015748031496063</v>
      </c>
      <c r="V63" s="1">
        <f t="shared" si="45"/>
        <v>14.015748031496063</v>
      </c>
      <c r="W63" s="1">
        <v>126.8586</v>
      </c>
      <c r="X63" s="1">
        <v>119</v>
      </c>
      <c r="Y63" s="1">
        <v>116.36</v>
      </c>
      <c r="Z63" s="1">
        <v>114.351</v>
      </c>
      <c r="AA63" s="1">
        <v>129</v>
      </c>
      <c r="AB63" s="1">
        <v>117</v>
      </c>
      <c r="AC63" s="1">
        <v>158</v>
      </c>
      <c r="AD63" s="1">
        <v>101</v>
      </c>
      <c r="AE63" s="1">
        <v>129</v>
      </c>
      <c r="AF63" s="1">
        <v>113</v>
      </c>
      <c r="AG63" s="1"/>
      <c r="AH63" s="1">
        <f t="shared" si="56"/>
        <v>0</v>
      </c>
      <c r="AI63" s="8">
        <v>5</v>
      </c>
      <c r="AJ63" s="10">
        <f t="shared" si="57"/>
        <v>0</v>
      </c>
      <c r="AK63" s="1">
        <f t="shared" si="58"/>
        <v>0</v>
      </c>
      <c r="AL63" s="1">
        <v>12</v>
      </c>
      <c r="AM63" s="1">
        <v>144</v>
      </c>
      <c r="AN63" s="10">
        <f t="shared" si="59"/>
        <v>0</v>
      </c>
      <c r="AO63" s="10"/>
      <c r="AP63" s="1">
        <f t="shared" si="60"/>
        <v>0</v>
      </c>
      <c r="AQ63" s="10">
        <f t="shared" si="61"/>
        <v>0</v>
      </c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121</v>
      </c>
      <c r="B64" s="1" t="s">
        <v>44</v>
      </c>
      <c r="C64" s="1">
        <v>69</v>
      </c>
      <c r="D64" s="1"/>
      <c r="E64" s="1">
        <v>69</v>
      </c>
      <c r="F64" s="1"/>
      <c r="G64" s="8">
        <v>1</v>
      </c>
      <c r="H64" s="1">
        <v>180</v>
      </c>
      <c r="I64" s="1" t="s">
        <v>45</v>
      </c>
      <c r="J64" s="1"/>
      <c r="K64" s="1">
        <v>77</v>
      </c>
      <c r="L64" s="1">
        <f t="shared" si="42"/>
        <v>-8</v>
      </c>
      <c r="M64" s="1"/>
      <c r="N64" s="1"/>
      <c r="O64" s="1">
        <v>0</v>
      </c>
      <c r="P64" s="1">
        <f t="shared" si="43"/>
        <v>13.8</v>
      </c>
      <c r="Q64" s="5">
        <f t="shared" si="54"/>
        <v>193.20000000000002</v>
      </c>
      <c r="R64" s="5">
        <f t="shared" si="55"/>
        <v>180</v>
      </c>
      <c r="S64" s="5"/>
      <c r="T64" s="1"/>
      <c r="U64" s="1">
        <f t="shared" si="44"/>
        <v>13.043478260869565</v>
      </c>
      <c r="V64" s="1">
        <f t="shared" si="45"/>
        <v>0</v>
      </c>
      <c r="W64" s="1">
        <v>35.6</v>
      </c>
      <c r="X64" s="1">
        <v>23.8</v>
      </c>
      <c r="Y64" s="1">
        <v>26.2</v>
      </c>
      <c r="Z64" s="1">
        <v>32.799999999999997</v>
      </c>
      <c r="AA64" s="1">
        <v>27.8</v>
      </c>
      <c r="AB64" s="1">
        <v>30</v>
      </c>
      <c r="AC64" s="1">
        <v>25.4</v>
      </c>
      <c r="AD64" s="1">
        <v>31.4</v>
      </c>
      <c r="AE64" s="1">
        <v>23.4</v>
      </c>
      <c r="AF64" s="1">
        <v>30.4</v>
      </c>
      <c r="AG64" s="22" t="s">
        <v>122</v>
      </c>
      <c r="AH64" s="1">
        <f t="shared" si="56"/>
        <v>193.20000000000002</v>
      </c>
      <c r="AI64" s="8">
        <v>5</v>
      </c>
      <c r="AJ64" s="10">
        <f t="shared" si="57"/>
        <v>36</v>
      </c>
      <c r="AK64" s="1">
        <f t="shared" si="58"/>
        <v>180</v>
      </c>
      <c r="AL64" s="1">
        <v>12</v>
      </c>
      <c r="AM64" s="1">
        <v>84</v>
      </c>
      <c r="AN64" s="10">
        <f t="shared" si="59"/>
        <v>0.42857142857142855</v>
      </c>
      <c r="AO64" s="10"/>
      <c r="AP64" s="1">
        <f t="shared" si="60"/>
        <v>0</v>
      </c>
      <c r="AQ64" s="10">
        <f t="shared" si="61"/>
        <v>0</v>
      </c>
      <c r="AR64" s="1"/>
      <c r="AS64" s="1"/>
      <c r="AT64" s="1"/>
      <c r="AU64" s="1"/>
      <c r="AV64" s="1"/>
      <c r="AW64" s="1"/>
      <c r="AX64" s="1"/>
    </row>
    <row r="65" spans="1:50" x14ac:dyDescent="0.25">
      <c r="A65" s="18" t="s">
        <v>123</v>
      </c>
      <c r="B65" s="18" t="s">
        <v>44</v>
      </c>
      <c r="C65" s="18"/>
      <c r="D65" s="18"/>
      <c r="E65" s="18"/>
      <c r="F65" s="18"/>
      <c r="G65" s="19">
        <v>0</v>
      </c>
      <c r="H65" s="18">
        <v>180</v>
      </c>
      <c r="I65" s="18" t="s">
        <v>45</v>
      </c>
      <c r="J65" s="18"/>
      <c r="K65" s="18"/>
      <c r="L65" s="18">
        <f t="shared" si="42"/>
        <v>0</v>
      </c>
      <c r="M65" s="18"/>
      <c r="N65" s="18"/>
      <c r="O65" s="18"/>
      <c r="P65" s="18">
        <f t="shared" si="43"/>
        <v>0</v>
      </c>
      <c r="Q65" s="20"/>
      <c r="R65" s="20"/>
      <c r="S65" s="20"/>
      <c r="T65" s="18"/>
      <c r="U65" s="18" t="e">
        <f t="shared" si="44"/>
        <v>#DIV/0!</v>
      </c>
      <c r="V65" s="18" t="e">
        <f t="shared" si="45"/>
        <v>#DIV/0!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 t="s">
        <v>78</v>
      </c>
      <c r="AH65" s="18"/>
      <c r="AI65" s="19">
        <v>8</v>
      </c>
      <c r="AJ65" s="21"/>
      <c r="AK65" s="18"/>
      <c r="AL65" s="18">
        <v>6</v>
      </c>
      <c r="AM65" s="18">
        <v>72</v>
      </c>
      <c r="AN65" s="21"/>
      <c r="AO65" s="21"/>
      <c r="AP65" s="18"/>
      <c r="AQ65" s="21"/>
      <c r="AR65" s="1"/>
      <c r="AS65" s="1"/>
      <c r="AT65" s="1"/>
      <c r="AU65" s="1"/>
      <c r="AV65" s="1"/>
      <c r="AW65" s="1"/>
      <c r="AX65" s="1"/>
    </row>
    <row r="66" spans="1:50" x14ac:dyDescent="0.25">
      <c r="A66" s="18" t="s">
        <v>124</v>
      </c>
      <c r="B66" s="18" t="s">
        <v>47</v>
      </c>
      <c r="C66" s="18"/>
      <c r="D66" s="18"/>
      <c r="E66" s="18"/>
      <c r="F66" s="18"/>
      <c r="G66" s="19">
        <v>0</v>
      </c>
      <c r="H66" s="18">
        <v>180</v>
      </c>
      <c r="I66" s="18" t="s">
        <v>45</v>
      </c>
      <c r="J66" s="18"/>
      <c r="K66" s="18"/>
      <c r="L66" s="18">
        <f t="shared" si="42"/>
        <v>0</v>
      </c>
      <c r="M66" s="18"/>
      <c r="N66" s="18"/>
      <c r="O66" s="18"/>
      <c r="P66" s="18">
        <f t="shared" si="43"/>
        <v>0</v>
      </c>
      <c r="Q66" s="20"/>
      <c r="R66" s="20"/>
      <c r="S66" s="20"/>
      <c r="T66" s="18"/>
      <c r="U66" s="18" t="e">
        <f t="shared" si="44"/>
        <v>#DIV/0!</v>
      </c>
      <c r="V66" s="18" t="e">
        <f t="shared" si="45"/>
        <v>#DIV/0!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 t="s">
        <v>78</v>
      </c>
      <c r="AH66" s="18"/>
      <c r="AI66" s="19">
        <v>3.7</v>
      </c>
      <c r="AJ66" s="21"/>
      <c r="AK66" s="18"/>
      <c r="AL66" s="18">
        <v>14</v>
      </c>
      <c r="AM66" s="18">
        <v>126</v>
      </c>
      <c r="AN66" s="21"/>
      <c r="AO66" s="21"/>
      <c r="AP66" s="18"/>
      <c r="AQ66" s="2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125</v>
      </c>
      <c r="B67" s="1" t="s">
        <v>44</v>
      </c>
      <c r="C67" s="1">
        <v>203</v>
      </c>
      <c r="D67" s="1">
        <v>31</v>
      </c>
      <c r="E67" s="1">
        <v>126</v>
      </c>
      <c r="F67" s="1">
        <v>77</v>
      </c>
      <c r="G67" s="8">
        <v>0.09</v>
      </c>
      <c r="H67" s="1">
        <v>180</v>
      </c>
      <c r="I67" s="1" t="s">
        <v>45</v>
      </c>
      <c r="J67" s="1"/>
      <c r="K67" s="1">
        <v>111</v>
      </c>
      <c r="L67" s="1">
        <f t="shared" si="42"/>
        <v>15</v>
      </c>
      <c r="M67" s="1"/>
      <c r="N67" s="1"/>
      <c r="O67" s="1">
        <v>0</v>
      </c>
      <c r="P67" s="1">
        <f t="shared" si="43"/>
        <v>25.2</v>
      </c>
      <c r="Q67" s="5">
        <f>12*P67-O67-F67</f>
        <v>225.39999999999998</v>
      </c>
      <c r="R67" s="5">
        <f t="shared" ref="R67:R72" si="62">AI67*AJ67+AO67*AI67</f>
        <v>420</v>
      </c>
      <c r="S67" s="5"/>
      <c r="T67" s="1"/>
      <c r="U67" s="1">
        <f t="shared" si="44"/>
        <v>19.722222222222221</v>
      </c>
      <c r="V67" s="1">
        <f t="shared" si="45"/>
        <v>3.0555555555555558</v>
      </c>
      <c r="W67" s="1">
        <v>0</v>
      </c>
      <c r="X67" s="1">
        <v>0</v>
      </c>
      <c r="Y67" s="1">
        <v>1</v>
      </c>
      <c r="Z67" s="1">
        <v>0.4</v>
      </c>
      <c r="AA67" s="1">
        <v>2</v>
      </c>
      <c r="AB67" s="1">
        <v>10</v>
      </c>
      <c r="AC67" s="1">
        <v>10</v>
      </c>
      <c r="AD67" s="1">
        <v>14</v>
      </c>
      <c r="AE67" s="1">
        <v>10.4</v>
      </c>
      <c r="AF67" s="1">
        <v>23.6</v>
      </c>
      <c r="AG67" s="1"/>
      <c r="AH67" s="1">
        <f t="shared" ref="AH67:AH72" si="63">G67*Q67</f>
        <v>20.285999999999998</v>
      </c>
      <c r="AI67" s="8">
        <v>30</v>
      </c>
      <c r="AJ67" s="10">
        <f t="shared" ref="AJ67:AJ72" si="64">MROUND(Q67, AI67*AL67)/AI67-AO67</f>
        <v>14</v>
      </c>
      <c r="AK67" s="1">
        <f t="shared" ref="AK67:AK72" si="65">AJ67*AI67*G67</f>
        <v>37.799999999999997</v>
      </c>
      <c r="AL67" s="1">
        <v>14</v>
      </c>
      <c r="AM67" s="1">
        <v>126</v>
      </c>
      <c r="AN67" s="10">
        <f t="shared" ref="AN67:AN72" si="66">AJ67/AM67</f>
        <v>0.1111111111111111</v>
      </c>
      <c r="AO67" s="10"/>
      <c r="AP67" s="1">
        <f t="shared" ref="AP67:AP72" si="67">AO67*AI67*G67</f>
        <v>0</v>
      </c>
      <c r="AQ67" s="10">
        <f t="shared" ref="AQ67:AQ72" si="68">AO67/AM67</f>
        <v>0</v>
      </c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126</v>
      </c>
      <c r="B68" s="1" t="s">
        <v>44</v>
      </c>
      <c r="C68" s="1">
        <v>217</v>
      </c>
      <c r="D68" s="1">
        <v>356</v>
      </c>
      <c r="E68" s="1">
        <v>471</v>
      </c>
      <c r="F68" s="1">
        <v>87</v>
      </c>
      <c r="G68" s="8">
        <v>0.25</v>
      </c>
      <c r="H68" s="1">
        <v>180</v>
      </c>
      <c r="I68" s="1" t="s">
        <v>45</v>
      </c>
      <c r="J68" s="1"/>
      <c r="K68" s="1">
        <v>471</v>
      </c>
      <c r="L68" s="1">
        <f t="shared" si="42"/>
        <v>0</v>
      </c>
      <c r="M68" s="1"/>
      <c r="N68" s="1"/>
      <c r="O68" s="1">
        <v>1176</v>
      </c>
      <c r="P68" s="1">
        <f t="shared" si="43"/>
        <v>94.2</v>
      </c>
      <c r="Q68" s="5"/>
      <c r="R68" s="5">
        <f t="shared" si="62"/>
        <v>0</v>
      </c>
      <c r="S68" s="5"/>
      <c r="T68" s="1"/>
      <c r="U68" s="1">
        <f t="shared" si="44"/>
        <v>13.407643312101911</v>
      </c>
      <c r="V68" s="1">
        <f t="shared" si="45"/>
        <v>13.407643312101911</v>
      </c>
      <c r="W68" s="1">
        <v>90.2</v>
      </c>
      <c r="X68" s="1">
        <v>60.4</v>
      </c>
      <c r="Y68" s="1">
        <v>70.2</v>
      </c>
      <c r="Z68" s="1">
        <v>72.599999999999994</v>
      </c>
      <c r="AA68" s="1">
        <v>67.400000000000006</v>
      </c>
      <c r="AB68" s="1">
        <v>61</v>
      </c>
      <c r="AC68" s="1">
        <v>74.599999999999994</v>
      </c>
      <c r="AD68" s="1">
        <v>41.4</v>
      </c>
      <c r="AE68" s="1">
        <v>55.6</v>
      </c>
      <c r="AF68" s="1">
        <v>74</v>
      </c>
      <c r="AG68" s="1" t="s">
        <v>80</v>
      </c>
      <c r="AH68" s="1">
        <f t="shared" si="63"/>
        <v>0</v>
      </c>
      <c r="AI68" s="8">
        <v>12</v>
      </c>
      <c r="AJ68" s="10">
        <f t="shared" si="64"/>
        <v>0</v>
      </c>
      <c r="AK68" s="1">
        <f t="shared" si="65"/>
        <v>0</v>
      </c>
      <c r="AL68" s="1">
        <v>14</v>
      </c>
      <c r="AM68" s="1">
        <v>70</v>
      </c>
      <c r="AN68" s="10">
        <f t="shared" si="66"/>
        <v>0</v>
      </c>
      <c r="AO68" s="10"/>
      <c r="AP68" s="1">
        <f t="shared" si="67"/>
        <v>0</v>
      </c>
      <c r="AQ68" s="10">
        <f t="shared" si="68"/>
        <v>0</v>
      </c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127</v>
      </c>
      <c r="B69" s="1" t="s">
        <v>44</v>
      </c>
      <c r="C69" s="1">
        <v>-5</v>
      </c>
      <c r="D69" s="1">
        <v>5</v>
      </c>
      <c r="E69" s="1"/>
      <c r="F69" s="1"/>
      <c r="G69" s="8">
        <v>0.25</v>
      </c>
      <c r="H69" s="1">
        <v>180</v>
      </c>
      <c r="I69" s="1" t="s">
        <v>45</v>
      </c>
      <c r="J69" s="1"/>
      <c r="K69" s="1">
        <v>36</v>
      </c>
      <c r="L69" s="1">
        <f t="shared" si="42"/>
        <v>-36</v>
      </c>
      <c r="M69" s="1"/>
      <c r="N69" s="1"/>
      <c r="O69" s="1">
        <v>336</v>
      </c>
      <c r="P69" s="1">
        <f t="shared" si="43"/>
        <v>0</v>
      </c>
      <c r="Q69" s="5"/>
      <c r="R69" s="5">
        <f t="shared" si="62"/>
        <v>0</v>
      </c>
      <c r="S69" s="5"/>
      <c r="T69" s="1"/>
      <c r="U69" s="1" t="e">
        <f t="shared" si="44"/>
        <v>#DIV/0!</v>
      </c>
      <c r="V69" s="1" t="e">
        <f t="shared" si="45"/>
        <v>#DIV/0!</v>
      </c>
      <c r="W69" s="1">
        <v>31.6</v>
      </c>
      <c r="X69" s="1">
        <v>27.8</v>
      </c>
      <c r="Y69" s="1">
        <v>35</v>
      </c>
      <c r="Z69" s="1">
        <v>38.4</v>
      </c>
      <c r="AA69" s="1">
        <v>35.200000000000003</v>
      </c>
      <c r="AB69" s="1">
        <v>32.200000000000003</v>
      </c>
      <c r="AC69" s="1">
        <v>28.4</v>
      </c>
      <c r="AD69" s="1">
        <v>21.6</v>
      </c>
      <c r="AE69" s="1">
        <v>30.2</v>
      </c>
      <c r="AF69" s="1">
        <v>34.6</v>
      </c>
      <c r="AG69" s="1"/>
      <c r="AH69" s="1">
        <f t="shared" si="63"/>
        <v>0</v>
      </c>
      <c r="AI69" s="8">
        <v>12</v>
      </c>
      <c r="AJ69" s="10">
        <f t="shared" si="64"/>
        <v>0</v>
      </c>
      <c r="AK69" s="1">
        <f t="shared" si="65"/>
        <v>0</v>
      </c>
      <c r="AL69" s="1">
        <v>14</v>
      </c>
      <c r="AM69" s="1">
        <v>70</v>
      </c>
      <c r="AN69" s="10">
        <f t="shared" si="66"/>
        <v>0</v>
      </c>
      <c r="AO69" s="10"/>
      <c r="AP69" s="1">
        <f t="shared" si="67"/>
        <v>0</v>
      </c>
      <c r="AQ69" s="10">
        <f t="shared" si="68"/>
        <v>0</v>
      </c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128</v>
      </c>
      <c r="B70" s="1" t="s">
        <v>44</v>
      </c>
      <c r="C70" s="1">
        <v>-12</v>
      </c>
      <c r="D70" s="1"/>
      <c r="E70" s="1"/>
      <c r="F70" s="1">
        <v>-12</v>
      </c>
      <c r="G70" s="8">
        <v>0.3</v>
      </c>
      <c r="H70" s="1">
        <v>180</v>
      </c>
      <c r="I70" s="1" t="s">
        <v>45</v>
      </c>
      <c r="J70" s="1"/>
      <c r="K70" s="1">
        <v>114</v>
      </c>
      <c r="L70" s="1">
        <f t="shared" ref="L70:L80" si="69">E70-K70</f>
        <v>-114</v>
      </c>
      <c r="M70" s="1"/>
      <c r="N70" s="1"/>
      <c r="O70" s="1">
        <v>840</v>
      </c>
      <c r="P70" s="1">
        <f t="shared" ref="P70:P80" si="70">E70/5</f>
        <v>0</v>
      </c>
      <c r="Q70" s="5"/>
      <c r="R70" s="5">
        <f t="shared" si="62"/>
        <v>0</v>
      </c>
      <c r="S70" s="5"/>
      <c r="T70" s="1"/>
      <c r="U70" s="1" t="e">
        <f t="shared" ref="U70:U80" si="71">(F70+O70+R70)/P70</f>
        <v>#DIV/0!</v>
      </c>
      <c r="V70" s="1" t="e">
        <f t="shared" ref="V70:V80" si="72">(F70+O70)/P70</f>
        <v>#DIV/0!</v>
      </c>
      <c r="W70" s="1">
        <v>86.6</v>
      </c>
      <c r="X70" s="1">
        <v>61</v>
      </c>
      <c r="Y70" s="1">
        <v>70</v>
      </c>
      <c r="Z70" s="1">
        <v>76.400000000000006</v>
      </c>
      <c r="AA70" s="1">
        <v>73.2</v>
      </c>
      <c r="AB70" s="1">
        <v>69.599999999999994</v>
      </c>
      <c r="AC70" s="1">
        <v>85.6</v>
      </c>
      <c r="AD70" s="1">
        <v>44.4</v>
      </c>
      <c r="AE70" s="1">
        <v>80</v>
      </c>
      <c r="AF70" s="1">
        <v>86.8</v>
      </c>
      <c r="AG70" s="1" t="s">
        <v>80</v>
      </c>
      <c r="AH70" s="1">
        <f t="shared" si="63"/>
        <v>0</v>
      </c>
      <c r="AI70" s="8">
        <v>12</v>
      </c>
      <c r="AJ70" s="10">
        <f t="shared" si="64"/>
        <v>0</v>
      </c>
      <c r="AK70" s="1">
        <f t="shared" si="65"/>
        <v>0</v>
      </c>
      <c r="AL70" s="1">
        <v>14</v>
      </c>
      <c r="AM70" s="1">
        <v>70</v>
      </c>
      <c r="AN70" s="10">
        <f t="shared" si="66"/>
        <v>0</v>
      </c>
      <c r="AO70" s="10"/>
      <c r="AP70" s="1">
        <f t="shared" si="67"/>
        <v>0</v>
      </c>
      <c r="AQ70" s="10">
        <f t="shared" si="68"/>
        <v>0</v>
      </c>
      <c r="AR70" s="1"/>
      <c r="AS70" s="1"/>
      <c r="AT70" s="1"/>
      <c r="AU70" s="1"/>
      <c r="AV70" s="1"/>
      <c r="AW70" s="1"/>
      <c r="AX70" s="1"/>
    </row>
    <row r="71" spans="1:50" x14ac:dyDescent="0.25">
      <c r="A71" s="23" t="s">
        <v>129</v>
      </c>
      <c r="B71" s="1" t="s">
        <v>47</v>
      </c>
      <c r="C71" s="1"/>
      <c r="D71" s="1"/>
      <c r="E71" s="1"/>
      <c r="F71" s="1"/>
      <c r="G71" s="8">
        <v>1</v>
      </c>
      <c r="H71" s="1">
        <v>180</v>
      </c>
      <c r="I71" s="1" t="s">
        <v>130</v>
      </c>
      <c r="J71" s="1"/>
      <c r="K71" s="1">
        <v>43.4</v>
      </c>
      <c r="L71" s="1">
        <f t="shared" si="69"/>
        <v>-43.4</v>
      </c>
      <c r="M71" s="1"/>
      <c r="N71" s="1"/>
      <c r="O71" s="1">
        <v>0</v>
      </c>
      <c r="P71" s="1">
        <f t="shared" si="70"/>
        <v>0</v>
      </c>
      <c r="Q71" s="24">
        <v>32</v>
      </c>
      <c r="R71" s="5">
        <f t="shared" si="62"/>
        <v>32.4</v>
      </c>
      <c r="S71" s="5"/>
      <c r="T71" s="1"/>
      <c r="U71" s="1" t="e">
        <f t="shared" si="71"/>
        <v>#DIV/0!</v>
      </c>
      <c r="V71" s="1" t="e">
        <f t="shared" si="72"/>
        <v>#DIV/0!</v>
      </c>
      <c r="W71" s="1">
        <v>0</v>
      </c>
      <c r="X71" s="1">
        <v>5.04</v>
      </c>
      <c r="Y71" s="1">
        <v>19.559999999999999</v>
      </c>
      <c r="Z71" s="1">
        <v>23.04</v>
      </c>
      <c r="AA71" s="1">
        <v>15.84</v>
      </c>
      <c r="AB71" s="1">
        <v>17.32</v>
      </c>
      <c r="AC71" s="1">
        <v>20.16</v>
      </c>
      <c r="AD71" s="1">
        <v>6.48</v>
      </c>
      <c r="AE71" s="1">
        <v>20.16</v>
      </c>
      <c r="AF71" s="1">
        <v>14.76</v>
      </c>
      <c r="AG71" s="23" t="s">
        <v>98</v>
      </c>
      <c r="AH71" s="1">
        <f t="shared" si="63"/>
        <v>32</v>
      </c>
      <c r="AI71" s="8">
        <v>1.8</v>
      </c>
      <c r="AJ71" s="10">
        <f t="shared" si="64"/>
        <v>0</v>
      </c>
      <c r="AK71" s="1">
        <f t="shared" si="65"/>
        <v>0</v>
      </c>
      <c r="AL71" s="1">
        <v>18</v>
      </c>
      <c r="AM71" s="1">
        <v>234</v>
      </c>
      <c r="AN71" s="10">
        <f t="shared" si="66"/>
        <v>0</v>
      </c>
      <c r="AO71" s="10">
        <v>18</v>
      </c>
      <c r="AP71" s="1">
        <f t="shared" si="67"/>
        <v>32.4</v>
      </c>
      <c r="AQ71" s="10">
        <f t="shared" si="68"/>
        <v>7.6923076923076927E-2</v>
      </c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131</v>
      </c>
      <c r="B72" s="1" t="s">
        <v>44</v>
      </c>
      <c r="C72" s="1">
        <v>370</v>
      </c>
      <c r="D72" s="1"/>
      <c r="E72" s="1">
        <v>370</v>
      </c>
      <c r="F72" s="1"/>
      <c r="G72" s="8">
        <v>0.3</v>
      </c>
      <c r="H72" s="1">
        <v>180</v>
      </c>
      <c r="I72" s="1" t="s">
        <v>45</v>
      </c>
      <c r="J72" s="1"/>
      <c r="K72" s="1">
        <v>517</v>
      </c>
      <c r="L72" s="1">
        <f t="shared" si="69"/>
        <v>-147</v>
      </c>
      <c r="M72" s="1"/>
      <c r="N72" s="1"/>
      <c r="O72" s="1">
        <v>1512</v>
      </c>
      <c r="P72" s="1">
        <f t="shared" si="70"/>
        <v>74</v>
      </c>
      <c r="Q72" s="5"/>
      <c r="R72" s="5">
        <f t="shared" si="62"/>
        <v>0</v>
      </c>
      <c r="S72" s="5"/>
      <c r="T72" s="1"/>
      <c r="U72" s="1">
        <f t="shared" si="71"/>
        <v>20.432432432432432</v>
      </c>
      <c r="V72" s="1">
        <f t="shared" si="72"/>
        <v>20.432432432432432</v>
      </c>
      <c r="W72" s="1">
        <v>140.19999999999999</v>
      </c>
      <c r="X72" s="1">
        <v>64.400000000000006</v>
      </c>
      <c r="Y72" s="1">
        <v>56.2</v>
      </c>
      <c r="Z72" s="1">
        <v>101</v>
      </c>
      <c r="AA72" s="1">
        <v>67</v>
      </c>
      <c r="AB72" s="1">
        <v>61</v>
      </c>
      <c r="AC72" s="1">
        <v>89.2</v>
      </c>
      <c r="AD72" s="1">
        <v>47.8</v>
      </c>
      <c r="AE72" s="1">
        <v>74.400000000000006</v>
      </c>
      <c r="AF72" s="1">
        <v>95.8</v>
      </c>
      <c r="AG72" s="1" t="s">
        <v>80</v>
      </c>
      <c r="AH72" s="1">
        <f t="shared" si="63"/>
        <v>0</v>
      </c>
      <c r="AI72" s="8">
        <v>12</v>
      </c>
      <c r="AJ72" s="10">
        <f t="shared" si="64"/>
        <v>0</v>
      </c>
      <c r="AK72" s="1">
        <f t="shared" si="65"/>
        <v>0</v>
      </c>
      <c r="AL72" s="1">
        <v>14</v>
      </c>
      <c r="AM72" s="1">
        <v>70</v>
      </c>
      <c r="AN72" s="10">
        <f t="shared" si="66"/>
        <v>0</v>
      </c>
      <c r="AO72" s="10"/>
      <c r="AP72" s="1">
        <f t="shared" si="67"/>
        <v>0</v>
      </c>
      <c r="AQ72" s="10">
        <f t="shared" si="68"/>
        <v>0</v>
      </c>
      <c r="AR72" s="1"/>
      <c r="AS72" s="1"/>
      <c r="AT72" s="1"/>
      <c r="AU72" s="1"/>
      <c r="AV72" s="1"/>
      <c r="AW72" s="1"/>
      <c r="AX72" s="1"/>
    </row>
    <row r="73" spans="1:50" x14ac:dyDescent="0.25">
      <c r="A73" s="18" t="s">
        <v>132</v>
      </c>
      <c r="B73" s="18" t="s">
        <v>44</v>
      </c>
      <c r="C73" s="18"/>
      <c r="D73" s="18"/>
      <c r="E73" s="18"/>
      <c r="F73" s="18"/>
      <c r="G73" s="19">
        <v>0</v>
      </c>
      <c r="H73" s="18">
        <v>180</v>
      </c>
      <c r="I73" s="18" t="s">
        <v>45</v>
      </c>
      <c r="J73" s="18"/>
      <c r="K73" s="18"/>
      <c r="L73" s="18">
        <f t="shared" si="69"/>
        <v>0</v>
      </c>
      <c r="M73" s="18"/>
      <c r="N73" s="18"/>
      <c r="O73" s="18"/>
      <c r="P73" s="18">
        <f t="shared" si="70"/>
        <v>0</v>
      </c>
      <c r="Q73" s="20"/>
      <c r="R73" s="20"/>
      <c r="S73" s="20"/>
      <c r="T73" s="18"/>
      <c r="U73" s="18" t="e">
        <f t="shared" si="71"/>
        <v>#DIV/0!</v>
      </c>
      <c r="V73" s="18" t="e">
        <f t="shared" si="72"/>
        <v>#DIV/0!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1.4</v>
      </c>
      <c r="AF73" s="18">
        <v>3.4</v>
      </c>
      <c r="AG73" s="18" t="s">
        <v>78</v>
      </c>
      <c r="AH73" s="18"/>
      <c r="AI73" s="19">
        <v>14</v>
      </c>
      <c r="AJ73" s="21"/>
      <c r="AK73" s="18"/>
      <c r="AL73" s="18">
        <v>14</v>
      </c>
      <c r="AM73" s="18">
        <v>70</v>
      </c>
      <c r="AN73" s="21"/>
      <c r="AO73" s="21"/>
      <c r="AP73" s="18"/>
      <c r="AQ73" s="21"/>
      <c r="AR73" s="1"/>
      <c r="AS73" s="1"/>
      <c r="AT73" s="1"/>
      <c r="AU73" s="1"/>
      <c r="AV73" s="1"/>
      <c r="AW73" s="1"/>
      <c r="AX73" s="1"/>
    </row>
    <row r="74" spans="1:50" x14ac:dyDescent="0.25">
      <c r="A74" s="26" t="s">
        <v>61</v>
      </c>
      <c r="B74" s="1" t="s">
        <v>44</v>
      </c>
      <c r="C74" s="1"/>
      <c r="D74" s="1"/>
      <c r="E74" s="1"/>
      <c r="F74" s="1"/>
      <c r="G74" s="8">
        <v>0.48</v>
      </c>
      <c r="H74" s="1">
        <v>180</v>
      </c>
      <c r="I74" s="1" t="s">
        <v>45</v>
      </c>
      <c r="J74" s="1"/>
      <c r="K74" s="1"/>
      <c r="L74" s="1">
        <f t="shared" si="69"/>
        <v>0</v>
      </c>
      <c r="M74" s="1"/>
      <c r="N74" s="1"/>
      <c r="O74" s="1">
        <v>224</v>
      </c>
      <c r="P74" s="1">
        <f t="shared" si="70"/>
        <v>0</v>
      </c>
      <c r="Q74" s="5"/>
      <c r="R74" s="5">
        <f t="shared" ref="R74:R78" si="73">AI74*AJ74+AO74*AI74</f>
        <v>0</v>
      </c>
      <c r="S74" s="5"/>
      <c r="T74" s="1"/>
      <c r="U74" s="1" t="e">
        <f t="shared" si="71"/>
        <v>#DIV/0!</v>
      </c>
      <c r="V74" s="1" t="e">
        <f t="shared" si="72"/>
        <v>#DIV/0!</v>
      </c>
      <c r="W74" s="1">
        <v>17.600000000000001</v>
      </c>
      <c r="X74" s="1">
        <v>23.6</v>
      </c>
      <c r="Y74" s="1">
        <v>20.399999999999999</v>
      </c>
      <c r="Z74" s="1">
        <v>19.399999999999999</v>
      </c>
      <c r="AA74" s="1">
        <v>25.2</v>
      </c>
      <c r="AB74" s="1">
        <v>17.2</v>
      </c>
      <c r="AC74" s="1">
        <v>24.2</v>
      </c>
      <c r="AD74" s="1">
        <v>14.4</v>
      </c>
      <c r="AE74" s="1">
        <v>11.6</v>
      </c>
      <c r="AF74" s="1">
        <v>12.4</v>
      </c>
      <c r="AG74" s="1" t="s">
        <v>52</v>
      </c>
      <c r="AH74" s="1">
        <f>G74*Q74</f>
        <v>0</v>
      </c>
      <c r="AI74" s="8">
        <v>8</v>
      </c>
      <c r="AJ74" s="10">
        <f t="shared" ref="AJ74:AJ78" si="74">MROUND(Q74, AI74*AL74)/AI74-AO74</f>
        <v>0</v>
      </c>
      <c r="AK74" s="1">
        <f>AJ74*AI74*G74</f>
        <v>0</v>
      </c>
      <c r="AL74" s="1">
        <v>14</v>
      </c>
      <c r="AM74" s="1">
        <v>70</v>
      </c>
      <c r="AN74" s="10">
        <f>AJ74/AM74</f>
        <v>0</v>
      </c>
      <c r="AO74" s="10"/>
      <c r="AP74" s="1">
        <f t="shared" ref="AP74:AP78" si="75">AO74*AI74*G74</f>
        <v>0</v>
      </c>
      <c r="AQ74" s="10">
        <f t="shared" ref="AQ74:AQ78" si="76">AO74/AM74</f>
        <v>0</v>
      </c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133</v>
      </c>
      <c r="B75" s="1" t="s">
        <v>44</v>
      </c>
      <c r="C75" s="1">
        <v>406</v>
      </c>
      <c r="D75" s="1">
        <v>676</v>
      </c>
      <c r="E75" s="1">
        <v>750</v>
      </c>
      <c r="F75" s="1">
        <v>330</v>
      </c>
      <c r="G75" s="8">
        <v>0.25</v>
      </c>
      <c r="H75" s="1">
        <v>180</v>
      </c>
      <c r="I75" s="1" t="s">
        <v>45</v>
      </c>
      <c r="J75" s="1"/>
      <c r="K75" s="1">
        <v>750</v>
      </c>
      <c r="L75" s="1">
        <f t="shared" si="69"/>
        <v>0</v>
      </c>
      <c r="M75" s="1"/>
      <c r="N75" s="1"/>
      <c r="O75" s="1">
        <v>1512</v>
      </c>
      <c r="P75" s="1">
        <f t="shared" si="70"/>
        <v>150</v>
      </c>
      <c r="Q75" s="5">
        <f t="shared" ref="Q75:Q78" si="77">14*P75-O75-F75</f>
        <v>258</v>
      </c>
      <c r="R75" s="5">
        <f t="shared" si="73"/>
        <v>336</v>
      </c>
      <c r="S75" s="5"/>
      <c r="T75" s="1"/>
      <c r="U75" s="1">
        <f t="shared" si="71"/>
        <v>14.52</v>
      </c>
      <c r="V75" s="1">
        <f t="shared" si="72"/>
        <v>12.28</v>
      </c>
      <c r="W75" s="1">
        <v>132.4</v>
      </c>
      <c r="X75" s="1">
        <v>95.8</v>
      </c>
      <c r="Y75" s="1">
        <v>76.599999999999994</v>
      </c>
      <c r="Z75" s="1">
        <v>107.4</v>
      </c>
      <c r="AA75" s="1">
        <v>97.8</v>
      </c>
      <c r="AB75" s="1">
        <v>103.6</v>
      </c>
      <c r="AC75" s="1">
        <v>108</v>
      </c>
      <c r="AD75" s="1">
        <v>63.2</v>
      </c>
      <c r="AE75" s="1">
        <v>98.2</v>
      </c>
      <c r="AF75" s="1">
        <v>104.6</v>
      </c>
      <c r="AG75" s="1" t="s">
        <v>80</v>
      </c>
      <c r="AH75" s="1">
        <f>G75*Q75</f>
        <v>64.5</v>
      </c>
      <c r="AI75" s="8">
        <v>12</v>
      </c>
      <c r="AJ75" s="10">
        <f t="shared" si="74"/>
        <v>0</v>
      </c>
      <c r="AK75" s="1">
        <f>AJ75*AI75*G75</f>
        <v>0</v>
      </c>
      <c r="AL75" s="1">
        <v>14</v>
      </c>
      <c r="AM75" s="1">
        <v>70</v>
      </c>
      <c r="AN75" s="10">
        <f>AJ75/AM75</f>
        <v>0</v>
      </c>
      <c r="AO75" s="10">
        <v>28</v>
      </c>
      <c r="AP75" s="1">
        <f t="shared" si="75"/>
        <v>84</v>
      </c>
      <c r="AQ75" s="10">
        <f t="shared" si="76"/>
        <v>0.4</v>
      </c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134</v>
      </c>
      <c r="B76" s="1" t="s">
        <v>44</v>
      </c>
      <c r="C76" s="1">
        <v>548</v>
      </c>
      <c r="D76" s="1">
        <v>230</v>
      </c>
      <c r="E76" s="1">
        <v>674</v>
      </c>
      <c r="F76" s="1">
        <v>45</v>
      </c>
      <c r="G76" s="8">
        <v>0.25</v>
      </c>
      <c r="H76" s="1">
        <v>180</v>
      </c>
      <c r="I76" s="1" t="s">
        <v>45</v>
      </c>
      <c r="J76" s="1"/>
      <c r="K76" s="1">
        <v>674</v>
      </c>
      <c r="L76" s="1">
        <f t="shared" si="69"/>
        <v>0</v>
      </c>
      <c r="M76" s="1"/>
      <c r="N76" s="1"/>
      <c r="O76" s="1">
        <v>1512</v>
      </c>
      <c r="P76" s="1">
        <f t="shared" si="70"/>
        <v>134.80000000000001</v>
      </c>
      <c r="Q76" s="5">
        <f t="shared" si="77"/>
        <v>330.20000000000027</v>
      </c>
      <c r="R76" s="5">
        <f t="shared" si="73"/>
        <v>336</v>
      </c>
      <c r="S76" s="5"/>
      <c r="T76" s="1"/>
      <c r="U76" s="1">
        <f t="shared" si="71"/>
        <v>14.043026706231453</v>
      </c>
      <c r="V76" s="1">
        <f t="shared" si="72"/>
        <v>11.550445103857566</v>
      </c>
      <c r="W76" s="1">
        <v>119.4</v>
      </c>
      <c r="X76" s="1">
        <v>80.400000000000006</v>
      </c>
      <c r="Y76" s="1">
        <v>91</v>
      </c>
      <c r="Z76" s="1">
        <v>96.6</v>
      </c>
      <c r="AA76" s="1">
        <v>89.4</v>
      </c>
      <c r="AB76" s="1">
        <v>100.6</v>
      </c>
      <c r="AC76" s="1">
        <v>94.8</v>
      </c>
      <c r="AD76" s="1">
        <v>74.400000000000006</v>
      </c>
      <c r="AE76" s="1">
        <v>82.4</v>
      </c>
      <c r="AF76" s="1">
        <v>103</v>
      </c>
      <c r="AG76" s="1" t="s">
        <v>80</v>
      </c>
      <c r="AH76" s="1">
        <f>G76*Q76</f>
        <v>82.550000000000068</v>
      </c>
      <c r="AI76" s="8">
        <v>12</v>
      </c>
      <c r="AJ76" s="10">
        <f t="shared" si="74"/>
        <v>0</v>
      </c>
      <c r="AK76" s="1">
        <f>AJ76*AI76*G76</f>
        <v>0</v>
      </c>
      <c r="AL76" s="1">
        <v>14</v>
      </c>
      <c r="AM76" s="1">
        <v>70</v>
      </c>
      <c r="AN76" s="10">
        <f>AJ76/AM76</f>
        <v>0</v>
      </c>
      <c r="AO76" s="10">
        <v>28</v>
      </c>
      <c r="AP76" s="1">
        <f t="shared" si="75"/>
        <v>84</v>
      </c>
      <c r="AQ76" s="10">
        <f t="shared" si="76"/>
        <v>0.4</v>
      </c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135</v>
      </c>
      <c r="B77" s="1" t="s">
        <v>47</v>
      </c>
      <c r="C77" s="1">
        <v>59.4</v>
      </c>
      <c r="D77" s="1"/>
      <c r="E77" s="1">
        <v>59.4</v>
      </c>
      <c r="F77" s="1"/>
      <c r="G77" s="8">
        <v>1</v>
      </c>
      <c r="H77" s="1">
        <v>180</v>
      </c>
      <c r="I77" s="1" t="s">
        <v>45</v>
      </c>
      <c r="J77" s="1"/>
      <c r="K77" s="1">
        <v>60.7</v>
      </c>
      <c r="L77" s="1">
        <f t="shared" si="69"/>
        <v>-1.3000000000000043</v>
      </c>
      <c r="M77" s="1"/>
      <c r="N77" s="1"/>
      <c r="O77" s="1">
        <v>0</v>
      </c>
      <c r="P77" s="1">
        <f t="shared" si="70"/>
        <v>11.879999999999999</v>
      </c>
      <c r="Q77" s="5">
        <f>9*P77-O77-F77</f>
        <v>106.91999999999999</v>
      </c>
      <c r="R77" s="5">
        <f t="shared" si="73"/>
        <v>113.4</v>
      </c>
      <c r="S77" s="5"/>
      <c r="T77" s="1"/>
      <c r="U77" s="1">
        <f t="shared" si="71"/>
        <v>9.5454545454545467</v>
      </c>
      <c r="V77" s="1">
        <f t="shared" si="72"/>
        <v>0</v>
      </c>
      <c r="W77" s="1">
        <v>3.24</v>
      </c>
      <c r="X77" s="1">
        <v>2.7</v>
      </c>
      <c r="Y77" s="1">
        <v>4.8600000000000003</v>
      </c>
      <c r="Z77" s="1">
        <v>5.94</v>
      </c>
      <c r="AA77" s="1">
        <v>7.56</v>
      </c>
      <c r="AB77" s="1">
        <v>4.8600000000000003</v>
      </c>
      <c r="AC77" s="1">
        <v>5.4</v>
      </c>
      <c r="AD77" s="1">
        <v>9.7200000000000006</v>
      </c>
      <c r="AE77" s="1">
        <v>7.02</v>
      </c>
      <c r="AF77" s="1">
        <v>11.88</v>
      </c>
      <c r="AG77" s="1"/>
      <c r="AH77" s="1">
        <f>G77*Q77</f>
        <v>106.91999999999999</v>
      </c>
      <c r="AI77" s="8">
        <v>2.7</v>
      </c>
      <c r="AJ77" s="10">
        <f t="shared" si="74"/>
        <v>42</v>
      </c>
      <c r="AK77" s="1">
        <f>AJ77*AI77*G77</f>
        <v>113.4</v>
      </c>
      <c r="AL77" s="1">
        <v>14</v>
      </c>
      <c r="AM77" s="1">
        <v>126</v>
      </c>
      <c r="AN77" s="10">
        <f>AJ77/AM77</f>
        <v>0.33333333333333331</v>
      </c>
      <c r="AO77" s="10"/>
      <c r="AP77" s="1">
        <f t="shared" si="75"/>
        <v>0</v>
      </c>
      <c r="AQ77" s="10">
        <f t="shared" si="76"/>
        <v>0</v>
      </c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136</v>
      </c>
      <c r="B78" s="1" t="s">
        <v>47</v>
      </c>
      <c r="C78" s="1">
        <v>25</v>
      </c>
      <c r="D78" s="1"/>
      <c r="E78" s="1">
        <v>35</v>
      </c>
      <c r="F78" s="1">
        <v>-15</v>
      </c>
      <c r="G78" s="8">
        <v>1</v>
      </c>
      <c r="H78" s="1">
        <v>180</v>
      </c>
      <c r="I78" s="1" t="s">
        <v>45</v>
      </c>
      <c r="J78" s="1"/>
      <c r="K78" s="1">
        <v>260</v>
      </c>
      <c r="L78" s="1">
        <f t="shared" si="69"/>
        <v>-225</v>
      </c>
      <c r="M78" s="1"/>
      <c r="N78" s="1"/>
      <c r="O78" s="1">
        <v>0</v>
      </c>
      <c r="P78" s="1">
        <f t="shared" si="70"/>
        <v>7</v>
      </c>
      <c r="Q78" s="5">
        <f t="shared" si="77"/>
        <v>113</v>
      </c>
      <c r="R78" s="5">
        <f t="shared" si="73"/>
        <v>120</v>
      </c>
      <c r="S78" s="5"/>
      <c r="T78" s="1"/>
      <c r="U78" s="1">
        <f t="shared" si="71"/>
        <v>15</v>
      </c>
      <c r="V78" s="1">
        <f t="shared" si="72"/>
        <v>-2.1428571428571428</v>
      </c>
      <c r="W78" s="1">
        <v>91.2</v>
      </c>
      <c r="X78" s="1">
        <v>53</v>
      </c>
      <c r="Y78" s="1">
        <v>72</v>
      </c>
      <c r="Z78" s="1">
        <v>77</v>
      </c>
      <c r="AA78" s="1">
        <v>73</v>
      </c>
      <c r="AB78" s="1">
        <v>59</v>
      </c>
      <c r="AC78" s="1">
        <v>95</v>
      </c>
      <c r="AD78" s="1">
        <v>64.2</v>
      </c>
      <c r="AE78" s="1">
        <v>77</v>
      </c>
      <c r="AF78" s="1">
        <v>73</v>
      </c>
      <c r="AG78" s="22" t="s">
        <v>137</v>
      </c>
      <c r="AH78" s="1">
        <f>G78*Q78</f>
        <v>113</v>
      </c>
      <c r="AI78" s="8">
        <v>5</v>
      </c>
      <c r="AJ78" s="10">
        <f t="shared" si="74"/>
        <v>24</v>
      </c>
      <c r="AK78" s="1">
        <f>AJ78*AI78*G78</f>
        <v>120</v>
      </c>
      <c r="AL78" s="1">
        <v>12</v>
      </c>
      <c r="AM78" s="1">
        <v>84</v>
      </c>
      <c r="AN78" s="10">
        <f>AJ78/AM78</f>
        <v>0.2857142857142857</v>
      </c>
      <c r="AO78" s="10"/>
      <c r="AP78" s="1">
        <f t="shared" si="75"/>
        <v>0</v>
      </c>
      <c r="AQ78" s="10">
        <f t="shared" si="76"/>
        <v>0</v>
      </c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138</v>
      </c>
      <c r="B79" s="14" t="s">
        <v>47</v>
      </c>
      <c r="C79" s="14">
        <v>-10</v>
      </c>
      <c r="D79" s="14">
        <v>10</v>
      </c>
      <c r="E79" s="14"/>
      <c r="F79" s="14"/>
      <c r="G79" s="15">
        <v>0</v>
      </c>
      <c r="H79" s="14" t="e">
        <v>#N/A</v>
      </c>
      <c r="I79" s="14" t="s">
        <v>56</v>
      </c>
      <c r="J79" s="14" t="s">
        <v>136</v>
      </c>
      <c r="K79" s="14">
        <v>5</v>
      </c>
      <c r="L79" s="14">
        <f t="shared" si="69"/>
        <v>-5</v>
      </c>
      <c r="M79" s="14"/>
      <c r="N79" s="14"/>
      <c r="O79" s="14"/>
      <c r="P79" s="14">
        <f t="shared" si="70"/>
        <v>0</v>
      </c>
      <c r="Q79" s="16"/>
      <c r="R79" s="16"/>
      <c r="S79" s="16"/>
      <c r="T79" s="14"/>
      <c r="U79" s="14" t="e">
        <f t="shared" si="71"/>
        <v>#DIV/0!</v>
      </c>
      <c r="V79" s="14" t="e">
        <f t="shared" si="72"/>
        <v>#DIV/0!</v>
      </c>
      <c r="W79" s="14">
        <v>3</v>
      </c>
      <c r="X79" s="14">
        <v>1</v>
      </c>
      <c r="Y79" s="14">
        <v>53</v>
      </c>
      <c r="Z79" s="14">
        <v>50</v>
      </c>
      <c r="AA79" s="14">
        <v>46</v>
      </c>
      <c r="AB79" s="14">
        <v>45</v>
      </c>
      <c r="AC79" s="14">
        <v>77</v>
      </c>
      <c r="AD79" s="14">
        <v>56.2</v>
      </c>
      <c r="AE79" s="14">
        <v>68</v>
      </c>
      <c r="AF79" s="14">
        <v>63</v>
      </c>
      <c r="AG79" s="14" t="s">
        <v>62</v>
      </c>
      <c r="AH79" s="14"/>
      <c r="AI79" s="15"/>
      <c r="AJ79" s="17"/>
      <c r="AK79" s="14"/>
      <c r="AL79" s="14"/>
      <c r="AM79" s="14"/>
      <c r="AN79" s="17"/>
      <c r="AO79" s="17"/>
      <c r="AP79" s="14"/>
      <c r="AQ79" s="17"/>
      <c r="AR79" s="1"/>
      <c r="AS79" s="1"/>
      <c r="AT79" s="1"/>
      <c r="AU79" s="1"/>
      <c r="AV79" s="1"/>
      <c r="AW79" s="1"/>
      <c r="AX79" s="1"/>
    </row>
    <row r="80" spans="1:50" x14ac:dyDescent="0.25">
      <c r="A80" s="23" t="s">
        <v>139</v>
      </c>
      <c r="B80" s="1" t="s">
        <v>44</v>
      </c>
      <c r="C80" s="1"/>
      <c r="D80" s="1"/>
      <c r="E80" s="1">
        <v>-2</v>
      </c>
      <c r="F80" s="1"/>
      <c r="G80" s="8">
        <v>0.14000000000000001</v>
      </c>
      <c r="H80" s="1">
        <v>180</v>
      </c>
      <c r="I80" s="1" t="s">
        <v>45</v>
      </c>
      <c r="J80" s="1"/>
      <c r="K80" s="1">
        <v>154</v>
      </c>
      <c r="L80" s="1">
        <f t="shared" si="69"/>
        <v>-156</v>
      </c>
      <c r="M80" s="1"/>
      <c r="N80" s="1"/>
      <c r="O80" s="1">
        <v>0</v>
      </c>
      <c r="P80" s="1">
        <f t="shared" si="70"/>
        <v>-0.4</v>
      </c>
      <c r="Q80" s="24">
        <v>264</v>
      </c>
      <c r="R80" s="5">
        <f>AI80*AJ80+AO80*AI80</f>
        <v>264</v>
      </c>
      <c r="S80" s="5"/>
      <c r="T80" s="1"/>
      <c r="U80" s="1">
        <f t="shared" si="71"/>
        <v>-660</v>
      </c>
      <c r="V80" s="1">
        <f t="shared" si="72"/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35.6</v>
      </c>
      <c r="AD80" s="1">
        <v>62.4</v>
      </c>
      <c r="AE80" s="1">
        <v>66</v>
      </c>
      <c r="AF80" s="1">
        <v>38.799999999999997</v>
      </c>
      <c r="AG80" s="23" t="s">
        <v>65</v>
      </c>
      <c r="AH80" s="1">
        <f>G80*Q80</f>
        <v>36.96</v>
      </c>
      <c r="AI80" s="8">
        <v>22</v>
      </c>
      <c r="AJ80" s="10">
        <f>MROUND(Q80, AI80*AL80)/AI80-AO80</f>
        <v>0</v>
      </c>
      <c r="AK80" s="1">
        <f>AJ80*AI80*G80</f>
        <v>0</v>
      </c>
      <c r="AL80" s="1">
        <v>12</v>
      </c>
      <c r="AM80" s="1">
        <v>84</v>
      </c>
      <c r="AN80" s="10">
        <f>AJ80/AM80</f>
        <v>0</v>
      </c>
      <c r="AO80" s="10">
        <v>12</v>
      </c>
      <c r="AP80" s="1">
        <f>AO80*AI80*G80</f>
        <v>36.96</v>
      </c>
      <c r="AQ80" s="10">
        <f>AO80/AM80</f>
        <v>0.14285714285714285</v>
      </c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0"/>
      <c r="AP81" s="1"/>
      <c r="AQ81" s="10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0"/>
      <c r="AP82" s="1"/>
      <c r="AQ82" s="10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0"/>
      <c r="AP83" s="1"/>
      <c r="AQ83" s="10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0"/>
      <c r="AP84" s="1"/>
      <c r="AQ84" s="10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0"/>
      <c r="AP85" s="1"/>
      <c r="AQ85" s="10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0"/>
      <c r="AP86" s="1"/>
      <c r="AQ86" s="10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0"/>
      <c r="AP87" s="1"/>
      <c r="AQ87" s="10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0"/>
      <c r="AP88" s="1"/>
      <c r="AQ88" s="10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0"/>
      <c r="AP89" s="1"/>
      <c r="AQ89" s="10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0"/>
      <c r="AP90" s="1"/>
      <c r="AQ90" s="10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0"/>
      <c r="AP91" s="1"/>
      <c r="AQ91" s="10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0"/>
      <c r="AP92" s="1"/>
      <c r="AQ92" s="10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0"/>
      <c r="AP93" s="1"/>
      <c r="AQ93" s="10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0"/>
      <c r="AP94" s="1"/>
      <c r="AQ94" s="10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0"/>
      <c r="AP95" s="1"/>
      <c r="AQ95" s="10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0"/>
      <c r="AP96" s="1"/>
      <c r="AQ96" s="10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0"/>
      <c r="AP97" s="1"/>
      <c r="AQ97" s="10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0"/>
      <c r="AP98" s="1"/>
      <c r="AQ98" s="10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0"/>
      <c r="AP99" s="1"/>
      <c r="AQ99" s="10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0"/>
      <c r="AP100" s="1"/>
      <c r="AQ100" s="10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0"/>
      <c r="AP101" s="1"/>
      <c r="AQ101" s="10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0"/>
      <c r="AP102" s="1"/>
      <c r="AQ102" s="10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0"/>
      <c r="AP103" s="1"/>
      <c r="AQ103" s="10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0"/>
      <c r="AP104" s="1"/>
      <c r="AQ104" s="10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0"/>
      <c r="AP105" s="1"/>
      <c r="AQ105" s="10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0"/>
      <c r="AP106" s="1"/>
      <c r="AQ106" s="10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0"/>
      <c r="AP107" s="1"/>
      <c r="AQ107" s="10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0"/>
      <c r="AP108" s="1"/>
      <c r="AQ108" s="10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0"/>
      <c r="AP109" s="1"/>
      <c r="AQ109" s="10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0"/>
      <c r="AP110" s="1"/>
      <c r="AQ110" s="10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0"/>
      <c r="AP111" s="1"/>
      <c r="AQ111" s="10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0"/>
      <c r="AP112" s="1"/>
      <c r="AQ112" s="10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0"/>
      <c r="AP113" s="1"/>
      <c r="AQ113" s="10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0"/>
      <c r="AP114" s="1"/>
      <c r="AQ114" s="10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0"/>
      <c r="AP115" s="1"/>
      <c r="AQ115" s="10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0"/>
      <c r="AP116" s="1"/>
      <c r="AQ116" s="10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0"/>
      <c r="AP117" s="1"/>
      <c r="AQ117" s="10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0"/>
      <c r="AP118" s="1"/>
      <c r="AQ118" s="10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0"/>
      <c r="AP119" s="1"/>
      <c r="AQ119" s="10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0"/>
      <c r="AP120" s="1"/>
      <c r="AQ120" s="10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0"/>
      <c r="AP121" s="1"/>
      <c r="AQ121" s="10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0"/>
      <c r="AP122" s="1"/>
      <c r="AQ122" s="10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0"/>
      <c r="AP123" s="1"/>
      <c r="AQ123" s="10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0"/>
      <c r="AP124" s="1"/>
      <c r="AQ124" s="10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0"/>
      <c r="AP125" s="1"/>
      <c r="AQ125" s="10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0"/>
      <c r="AP126" s="1"/>
      <c r="AQ126" s="10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0"/>
      <c r="AP127" s="1"/>
      <c r="AQ127" s="10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0"/>
      <c r="AP128" s="1"/>
      <c r="AQ128" s="10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0"/>
      <c r="AP129" s="1"/>
      <c r="AQ129" s="10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0"/>
      <c r="AP130" s="1"/>
      <c r="AQ130" s="10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0"/>
      <c r="AP131" s="1"/>
      <c r="AQ131" s="10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0"/>
      <c r="AP132" s="1"/>
      <c r="AQ132" s="10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0"/>
      <c r="AP133" s="1"/>
      <c r="AQ133" s="10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0"/>
      <c r="AP134" s="1"/>
      <c r="AQ134" s="10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0"/>
      <c r="AP135" s="1"/>
      <c r="AQ135" s="10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0"/>
      <c r="AP136" s="1"/>
      <c r="AQ136" s="10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0"/>
      <c r="AP137" s="1"/>
      <c r="AQ137" s="10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0"/>
      <c r="AP138" s="1"/>
      <c r="AQ138" s="10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0"/>
      <c r="AP139" s="1"/>
      <c r="AQ139" s="10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0"/>
      <c r="AP140" s="1"/>
      <c r="AQ140" s="10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0"/>
      <c r="AP141" s="1"/>
      <c r="AQ141" s="10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0"/>
      <c r="AP142" s="1"/>
      <c r="AQ142" s="10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0"/>
      <c r="AP143" s="1"/>
      <c r="AQ143" s="10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0"/>
      <c r="AP144" s="1"/>
      <c r="AQ144" s="10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0"/>
      <c r="AP145" s="1"/>
      <c r="AQ145" s="10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0"/>
      <c r="AP146" s="1"/>
      <c r="AQ146" s="10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0"/>
      <c r="AP147" s="1"/>
      <c r="AQ147" s="10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0"/>
      <c r="AP148" s="1"/>
      <c r="AQ148" s="10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0"/>
      <c r="AP149" s="1"/>
      <c r="AQ149" s="10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0"/>
      <c r="AP150" s="1"/>
      <c r="AQ150" s="10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0"/>
      <c r="AP151" s="1"/>
      <c r="AQ151" s="10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0"/>
      <c r="AP152" s="1"/>
      <c r="AQ152" s="10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0"/>
      <c r="AP153" s="1"/>
      <c r="AQ153" s="10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0"/>
      <c r="AP154" s="1"/>
      <c r="AQ154" s="10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0"/>
      <c r="AP155" s="1"/>
      <c r="AQ155" s="10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0"/>
      <c r="AP156" s="1"/>
      <c r="AQ156" s="10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0"/>
      <c r="AP157" s="1"/>
      <c r="AQ157" s="10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0"/>
      <c r="AP158" s="1"/>
      <c r="AQ158" s="10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0"/>
      <c r="AP159" s="1"/>
      <c r="AQ159" s="10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0"/>
      <c r="AP160" s="1"/>
      <c r="AQ160" s="10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0"/>
      <c r="AP161" s="1"/>
      <c r="AQ161" s="10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0"/>
      <c r="AP162" s="1"/>
      <c r="AQ162" s="10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0"/>
      <c r="AP163" s="1"/>
      <c r="AQ163" s="10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0"/>
      <c r="AP164" s="1"/>
      <c r="AQ164" s="10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0"/>
      <c r="AP165" s="1"/>
      <c r="AQ165" s="10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0"/>
      <c r="AP166" s="1"/>
      <c r="AQ166" s="10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0"/>
      <c r="AP167" s="1"/>
      <c r="AQ167" s="10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0"/>
      <c r="AP168" s="1"/>
      <c r="AQ168" s="10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0"/>
      <c r="AP169" s="1"/>
      <c r="AQ169" s="10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0"/>
      <c r="AP170" s="1"/>
      <c r="AQ170" s="10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0"/>
      <c r="AP171" s="1"/>
      <c r="AQ171" s="10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0"/>
      <c r="AP172" s="1"/>
      <c r="AQ172" s="10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0"/>
      <c r="AP173" s="1"/>
      <c r="AQ173" s="10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0"/>
      <c r="AP174" s="1"/>
      <c r="AQ174" s="10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0"/>
      <c r="AP175" s="1"/>
      <c r="AQ175" s="10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0"/>
      <c r="AP176" s="1"/>
      <c r="AQ176" s="10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0"/>
      <c r="AP177" s="1"/>
      <c r="AQ177" s="10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0"/>
      <c r="AP178" s="1"/>
      <c r="AQ178" s="10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0"/>
      <c r="AP179" s="1"/>
      <c r="AQ179" s="10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0"/>
      <c r="AP180" s="1"/>
      <c r="AQ180" s="10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0"/>
      <c r="AP181" s="1"/>
      <c r="AQ181" s="10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0"/>
      <c r="AP182" s="1"/>
      <c r="AQ182" s="10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0"/>
      <c r="AP183" s="1"/>
      <c r="AQ183" s="10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0"/>
      <c r="AP184" s="1"/>
      <c r="AQ184" s="10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0"/>
      <c r="AP185" s="1"/>
      <c r="AQ185" s="10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0"/>
      <c r="AP186" s="1"/>
      <c r="AQ186" s="10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0"/>
      <c r="AP187" s="1"/>
      <c r="AQ187" s="10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0"/>
      <c r="AP188" s="1"/>
      <c r="AQ188" s="10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0"/>
      <c r="AP189" s="1"/>
      <c r="AQ189" s="10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0"/>
      <c r="AP190" s="1"/>
      <c r="AQ190" s="10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0"/>
      <c r="AP191" s="1"/>
      <c r="AQ191" s="10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0"/>
      <c r="AP192" s="1"/>
      <c r="AQ192" s="10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0"/>
      <c r="AP193" s="1"/>
      <c r="AQ193" s="10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0"/>
      <c r="AP194" s="1"/>
      <c r="AQ194" s="10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0"/>
      <c r="AP195" s="1"/>
      <c r="AQ195" s="10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0"/>
      <c r="AP196" s="1"/>
      <c r="AQ196" s="10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0"/>
      <c r="AP197" s="1"/>
      <c r="AQ197" s="10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0"/>
      <c r="AP198" s="1"/>
      <c r="AQ198" s="10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0"/>
      <c r="AP199" s="1"/>
      <c r="AQ199" s="10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0"/>
      <c r="AP200" s="1"/>
      <c r="AQ200" s="10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0"/>
      <c r="AP201" s="1"/>
      <c r="AQ201" s="10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0"/>
      <c r="AP202" s="1"/>
      <c r="AQ202" s="10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0"/>
      <c r="AP203" s="1"/>
      <c r="AQ203" s="10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0"/>
      <c r="AP204" s="1"/>
      <c r="AQ204" s="10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0"/>
      <c r="AP205" s="1"/>
      <c r="AQ205" s="10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0"/>
      <c r="AP206" s="1"/>
      <c r="AQ206" s="10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0"/>
      <c r="AP207" s="1"/>
      <c r="AQ207" s="10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0"/>
      <c r="AP208" s="1"/>
      <c r="AQ208" s="10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0"/>
      <c r="AP209" s="1"/>
      <c r="AQ209" s="10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0"/>
      <c r="AP210" s="1"/>
      <c r="AQ210" s="10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0"/>
      <c r="AP211" s="1"/>
      <c r="AQ211" s="10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0"/>
      <c r="AP212" s="1"/>
      <c r="AQ212" s="10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0"/>
      <c r="AP213" s="1"/>
      <c r="AQ213" s="10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0"/>
      <c r="AP214" s="1"/>
      <c r="AQ214" s="10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0"/>
      <c r="AP215" s="1"/>
      <c r="AQ215" s="10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0"/>
      <c r="AP216" s="1"/>
      <c r="AQ216" s="10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0"/>
      <c r="AP217" s="1"/>
      <c r="AQ217" s="10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0"/>
      <c r="AP218" s="1"/>
      <c r="AQ218" s="10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0"/>
      <c r="AP219" s="1"/>
      <c r="AQ219" s="10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0"/>
      <c r="AP220" s="1"/>
      <c r="AQ220" s="10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0"/>
      <c r="AP221" s="1"/>
      <c r="AQ221" s="10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0"/>
      <c r="AP222" s="1"/>
      <c r="AQ222" s="10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0"/>
      <c r="AP223" s="1"/>
      <c r="AQ223" s="10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0"/>
      <c r="AP224" s="1"/>
      <c r="AQ224" s="10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0"/>
      <c r="AP225" s="1"/>
      <c r="AQ225" s="10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0"/>
      <c r="AP226" s="1"/>
      <c r="AQ226" s="10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0"/>
      <c r="AP227" s="1"/>
      <c r="AQ227" s="10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0"/>
      <c r="AP228" s="1"/>
      <c r="AQ228" s="10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0"/>
      <c r="AP229" s="1"/>
      <c r="AQ229" s="10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0"/>
      <c r="AP230" s="1"/>
      <c r="AQ230" s="10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0"/>
      <c r="AP231" s="1"/>
      <c r="AQ231" s="10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0"/>
      <c r="AP232" s="1"/>
      <c r="AQ232" s="10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0"/>
      <c r="AP233" s="1"/>
      <c r="AQ233" s="10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0"/>
      <c r="AP234" s="1"/>
      <c r="AQ234" s="10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0"/>
      <c r="AP235" s="1"/>
      <c r="AQ235" s="10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0"/>
      <c r="AP236" s="1"/>
      <c r="AQ236" s="10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0"/>
      <c r="AP237" s="1"/>
      <c r="AQ237" s="10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0"/>
      <c r="AP238" s="1"/>
      <c r="AQ238" s="10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0"/>
      <c r="AP239" s="1"/>
      <c r="AQ239" s="10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0"/>
      <c r="AP240" s="1"/>
      <c r="AQ240" s="10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0"/>
      <c r="AP241" s="1"/>
      <c r="AQ241" s="10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0"/>
      <c r="AP242" s="1"/>
      <c r="AQ242" s="10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0"/>
      <c r="AP243" s="1"/>
      <c r="AQ243" s="10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0"/>
      <c r="AP244" s="1"/>
      <c r="AQ244" s="10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0"/>
      <c r="AP245" s="1"/>
      <c r="AQ245" s="10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0"/>
      <c r="AP246" s="1"/>
      <c r="AQ246" s="10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0"/>
      <c r="AP247" s="1"/>
      <c r="AQ247" s="10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0"/>
      <c r="AP248" s="1"/>
      <c r="AQ248" s="10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0"/>
      <c r="AP249" s="1"/>
      <c r="AQ249" s="10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0"/>
      <c r="AP250" s="1"/>
      <c r="AQ250" s="10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0"/>
      <c r="AP251" s="1"/>
      <c r="AQ251" s="10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0"/>
      <c r="AP252" s="1"/>
      <c r="AQ252" s="10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0"/>
      <c r="AP253" s="1"/>
      <c r="AQ253" s="10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0"/>
      <c r="AP254" s="1"/>
      <c r="AQ254" s="10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0"/>
      <c r="AP255" s="1"/>
      <c r="AQ255" s="10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0"/>
      <c r="AP256" s="1"/>
      <c r="AQ256" s="10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0"/>
      <c r="AP257" s="1"/>
      <c r="AQ257" s="10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0"/>
      <c r="AP258" s="1"/>
      <c r="AQ258" s="10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0"/>
      <c r="AP259" s="1"/>
      <c r="AQ259" s="10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0"/>
      <c r="AP260" s="1"/>
      <c r="AQ260" s="10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0"/>
      <c r="AP261" s="1"/>
      <c r="AQ261" s="10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0"/>
      <c r="AP262" s="1"/>
      <c r="AQ262" s="10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0"/>
      <c r="AP263" s="1"/>
      <c r="AQ263" s="10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0"/>
      <c r="AP264" s="1"/>
      <c r="AQ264" s="10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0"/>
      <c r="AP265" s="1"/>
      <c r="AQ265" s="10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0"/>
      <c r="AP266" s="1"/>
      <c r="AQ266" s="10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0"/>
      <c r="AP267" s="1"/>
      <c r="AQ267" s="10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0"/>
      <c r="AP268" s="1"/>
      <c r="AQ268" s="10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0"/>
      <c r="AP269" s="1"/>
      <c r="AQ269" s="10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0"/>
      <c r="AP270" s="1"/>
      <c r="AQ270" s="10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0"/>
      <c r="AP271" s="1"/>
      <c r="AQ271" s="10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0"/>
      <c r="AP272" s="1"/>
      <c r="AQ272" s="10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0"/>
      <c r="AP273" s="1"/>
      <c r="AQ273" s="10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0"/>
      <c r="AP274" s="1"/>
      <c r="AQ274" s="10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0"/>
      <c r="AP275" s="1"/>
      <c r="AQ275" s="10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0"/>
      <c r="AP276" s="1"/>
      <c r="AQ276" s="10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0"/>
      <c r="AP277" s="1"/>
      <c r="AQ277" s="10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0"/>
      <c r="AP278" s="1"/>
      <c r="AQ278" s="10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0"/>
      <c r="AP279" s="1"/>
      <c r="AQ279" s="10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0"/>
      <c r="AP280" s="1"/>
      <c r="AQ280" s="10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0"/>
      <c r="AP281" s="1"/>
      <c r="AQ281" s="10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0"/>
      <c r="AP282" s="1"/>
      <c r="AQ282" s="10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0"/>
      <c r="AP283" s="1"/>
      <c r="AQ283" s="10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0"/>
      <c r="AP284" s="1"/>
      <c r="AQ284" s="10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0"/>
      <c r="AP285" s="1"/>
      <c r="AQ285" s="10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0"/>
      <c r="AP286" s="1"/>
      <c r="AQ286" s="10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0"/>
      <c r="AP287" s="1"/>
      <c r="AQ287" s="10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0"/>
      <c r="AP288" s="1"/>
      <c r="AQ288" s="10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0"/>
      <c r="AP289" s="1"/>
      <c r="AQ289" s="10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0"/>
      <c r="AP290" s="1"/>
      <c r="AQ290" s="10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0"/>
      <c r="AP291" s="1"/>
      <c r="AQ291" s="10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0"/>
      <c r="AP292" s="1"/>
      <c r="AQ292" s="10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0"/>
      <c r="AP293" s="1"/>
      <c r="AQ293" s="10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0"/>
      <c r="AP294" s="1"/>
      <c r="AQ294" s="10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0"/>
      <c r="AP295" s="1"/>
      <c r="AQ295" s="10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0"/>
      <c r="AP296" s="1"/>
      <c r="AQ296" s="10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0"/>
      <c r="AP297" s="1"/>
      <c r="AQ297" s="10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0"/>
      <c r="AP298" s="1"/>
      <c r="AQ298" s="10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0"/>
      <c r="AP299" s="1"/>
      <c r="AQ299" s="10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0"/>
      <c r="AP300" s="1"/>
      <c r="AQ300" s="10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0"/>
      <c r="AP301" s="1"/>
      <c r="AQ301" s="10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0"/>
      <c r="AP302" s="1"/>
      <c r="AQ302" s="10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0"/>
      <c r="AP303" s="1"/>
      <c r="AQ303" s="10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0"/>
      <c r="AP304" s="1"/>
      <c r="AQ304" s="10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0"/>
      <c r="AP305" s="1"/>
      <c r="AQ305" s="10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0"/>
      <c r="AP306" s="1"/>
      <c r="AQ306" s="10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0"/>
      <c r="AP307" s="1"/>
      <c r="AQ307" s="10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0"/>
      <c r="AP308" s="1"/>
      <c r="AQ308" s="10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0"/>
      <c r="AP309" s="1"/>
      <c r="AQ309" s="10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0"/>
      <c r="AP310" s="1"/>
      <c r="AQ310" s="10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0"/>
      <c r="AP311" s="1"/>
      <c r="AQ311" s="10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0"/>
      <c r="AP312" s="1"/>
      <c r="AQ312" s="10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0"/>
      <c r="AP313" s="1"/>
      <c r="AQ313" s="10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0"/>
      <c r="AP314" s="1"/>
      <c r="AQ314" s="10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0"/>
      <c r="AP315" s="1"/>
      <c r="AQ315" s="10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0"/>
      <c r="AP316" s="1"/>
      <c r="AQ316" s="10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0"/>
      <c r="AP317" s="1"/>
      <c r="AQ317" s="10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0"/>
      <c r="AP318" s="1"/>
      <c r="AQ318" s="10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0"/>
      <c r="AP319" s="1"/>
      <c r="AQ319" s="10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0"/>
      <c r="AP320" s="1"/>
      <c r="AQ320" s="10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0"/>
      <c r="AP321" s="1"/>
      <c r="AQ321" s="10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0"/>
      <c r="AP322" s="1"/>
      <c r="AQ322" s="10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0"/>
      <c r="AP323" s="1"/>
      <c r="AQ323" s="10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0"/>
      <c r="AP324" s="1"/>
      <c r="AQ324" s="10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0"/>
      <c r="AP325" s="1"/>
      <c r="AQ325" s="10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0"/>
      <c r="AP326" s="1"/>
      <c r="AQ326" s="10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0"/>
      <c r="AP327" s="1"/>
      <c r="AQ327" s="10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0"/>
      <c r="AP328" s="1"/>
      <c r="AQ328" s="10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0"/>
      <c r="AP329" s="1"/>
      <c r="AQ329" s="10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0"/>
      <c r="AP330" s="1"/>
      <c r="AQ330" s="10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0"/>
      <c r="AP331" s="1"/>
      <c r="AQ331" s="10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0"/>
      <c r="AP332" s="1"/>
      <c r="AQ332" s="10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0"/>
      <c r="AP333" s="1"/>
      <c r="AQ333" s="10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0"/>
      <c r="AP334" s="1"/>
      <c r="AQ334" s="10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0"/>
      <c r="AP335" s="1"/>
      <c r="AQ335" s="10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0"/>
      <c r="AP336" s="1"/>
      <c r="AQ336" s="10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0"/>
      <c r="AP337" s="1"/>
      <c r="AQ337" s="10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0"/>
      <c r="AP338" s="1"/>
      <c r="AQ338" s="10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0"/>
      <c r="AP339" s="1"/>
      <c r="AQ339" s="10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0"/>
      <c r="AP340" s="1"/>
      <c r="AQ340" s="10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0"/>
      <c r="AP341" s="1"/>
      <c r="AQ341" s="10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0"/>
      <c r="AP342" s="1"/>
      <c r="AQ342" s="10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0"/>
      <c r="AP343" s="1"/>
      <c r="AQ343" s="10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0"/>
      <c r="AP344" s="1"/>
      <c r="AQ344" s="10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0"/>
      <c r="AP345" s="1"/>
      <c r="AQ345" s="10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0"/>
      <c r="AP346" s="1"/>
      <c r="AQ346" s="10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0"/>
      <c r="AP347" s="1"/>
      <c r="AQ347" s="10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0"/>
      <c r="AP348" s="1"/>
      <c r="AQ348" s="10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0"/>
      <c r="AP349" s="1"/>
      <c r="AQ349" s="10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0"/>
      <c r="AP350" s="1"/>
      <c r="AQ350" s="10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0"/>
      <c r="AP351" s="1"/>
      <c r="AQ351" s="10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0"/>
      <c r="AP352" s="1"/>
      <c r="AQ352" s="10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0"/>
      <c r="AP353" s="1"/>
      <c r="AQ353" s="10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0"/>
      <c r="AP354" s="1"/>
      <c r="AQ354" s="10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0"/>
      <c r="AP355" s="1"/>
      <c r="AQ355" s="10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0"/>
      <c r="AP356" s="1"/>
      <c r="AQ356" s="10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0"/>
      <c r="AP357" s="1"/>
      <c r="AQ357" s="10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0"/>
      <c r="AP358" s="1"/>
      <c r="AQ358" s="10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0"/>
      <c r="AP359" s="1"/>
      <c r="AQ359" s="10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0"/>
      <c r="AP360" s="1"/>
      <c r="AQ360" s="10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0"/>
      <c r="AP361" s="1"/>
      <c r="AQ361" s="10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0"/>
      <c r="AP362" s="1"/>
      <c r="AQ362" s="10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0"/>
      <c r="AP363" s="1"/>
      <c r="AQ363" s="10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0"/>
      <c r="AP364" s="1"/>
      <c r="AQ364" s="10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0"/>
      <c r="AP365" s="1"/>
      <c r="AQ365" s="10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0"/>
      <c r="AP366" s="1"/>
      <c r="AQ366" s="10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0"/>
      <c r="AP367" s="1"/>
      <c r="AQ367" s="10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0"/>
      <c r="AP368" s="1"/>
      <c r="AQ368" s="10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0"/>
      <c r="AP369" s="1"/>
      <c r="AQ369" s="10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0"/>
      <c r="AP370" s="1"/>
      <c r="AQ370" s="10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0"/>
      <c r="AP371" s="1"/>
      <c r="AQ371" s="10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0"/>
      <c r="AP372" s="1"/>
      <c r="AQ372" s="10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0"/>
      <c r="AP373" s="1"/>
      <c r="AQ373" s="10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0"/>
      <c r="AP374" s="1"/>
      <c r="AQ374" s="10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0"/>
      <c r="AP375" s="1"/>
      <c r="AQ375" s="10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0"/>
      <c r="AP376" s="1"/>
      <c r="AQ376" s="10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0"/>
      <c r="AP377" s="1"/>
      <c r="AQ377" s="10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0"/>
      <c r="AP378" s="1"/>
      <c r="AQ378" s="10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0"/>
      <c r="AP379" s="1"/>
      <c r="AQ379" s="10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0"/>
      <c r="AP380" s="1"/>
      <c r="AQ380" s="10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0"/>
      <c r="AP381" s="1"/>
      <c r="AQ381" s="10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0"/>
      <c r="AP382" s="1"/>
      <c r="AQ382" s="10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0"/>
      <c r="AP383" s="1"/>
      <c r="AQ383" s="10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0"/>
      <c r="AP384" s="1"/>
      <c r="AQ384" s="10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0"/>
      <c r="AP385" s="1"/>
      <c r="AQ385" s="10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0"/>
      <c r="AP386" s="1"/>
      <c r="AQ386" s="10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0"/>
      <c r="AP387" s="1"/>
      <c r="AQ387" s="10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0"/>
      <c r="AP388" s="1"/>
      <c r="AQ388" s="10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0"/>
      <c r="AP389" s="1"/>
      <c r="AQ389" s="10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0"/>
      <c r="AP390" s="1"/>
      <c r="AQ390" s="10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0"/>
      <c r="AP391" s="1"/>
      <c r="AQ391" s="10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0"/>
      <c r="AP392" s="1"/>
      <c r="AQ392" s="10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0"/>
      <c r="AP393" s="1"/>
      <c r="AQ393" s="10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0"/>
      <c r="AP394" s="1"/>
      <c r="AQ394" s="10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0"/>
      <c r="AP395" s="1"/>
      <c r="AQ395" s="10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0"/>
      <c r="AP396" s="1"/>
      <c r="AQ396" s="10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0"/>
      <c r="AP397" s="1"/>
      <c r="AQ397" s="10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0"/>
      <c r="AP398" s="1"/>
      <c r="AQ398" s="10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0"/>
      <c r="AP399" s="1"/>
      <c r="AQ399" s="10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0"/>
      <c r="AP400" s="1"/>
      <c r="AQ400" s="10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0"/>
      <c r="AP401" s="1"/>
      <c r="AQ401" s="10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0"/>
      <c r="AP402" s="1"/>
      <c r="AQ402" s="10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0"/>
      <c r="AP403" s="1"/>
      <c r="AQ403" s="10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0"/>
      <c r="AP404" s="1"/>
      <c r="AQ404" s="10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0"/>
      <c r="AP405" s="1"/>
      <c r="AQ405" s="10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0"/>
      <c r="AP406" s="1"/>
      <c r="AQ406" s="10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0"/>
      <c r="AP407" s="1"/>
      <c r="AQ407" s="10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0"/>
      <c r="AP408" s="1"/>
      <c r="AQ408" s="10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0"/>
      <c r="AP409" s="1"/>
      <c r="AQ409" s="10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0"/>
      <c r="AP410" s="1"/>
      <c r="AQ410" s="10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0"/>
      <c r="AP411" s="1"/>
      <c r="AQ411" s="10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0"/>
      <c r="AP412" s="1"/>
      <c r="AQ412" s="10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0"/>
      <c r="AP413" s="1"/>
      <c r="AQ413" s="10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0"/>
      <c r="AP414" s="1"/>
      <c r="AQ414" s="10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0"/>
      <c r="AP415" s="1"/>
      <c r="AQ415" s="10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0"/>
      <c r="AP416" s="1"/>
      <c r="AQ416" s="10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0"/>
      <c r="AP417" s="1"/>
      <c r="AQ417" s="10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0"/>
      <c r="AP418" s="1"/>
      <c r="AQ418" s="10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0"/>
      <c r="AP419" s="1"/>
      <c r="AQ419" s="10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0"/>
      <c r="AP420" s="1"/>
      <c r="AQ420" s="10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0"/>
      <c r="AP421" s="1"/>
      <c r="AQ421" s="10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0"/>
      <c r="AP422" s="1"/>
      <c r="AQ422" s="10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0"/>
      <c r="AP423" s="1"/>
      <c r="AQ423" s="10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0"/>
      <c r="AP424" s="1"/>
      <c r="AQ424" s="10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0"/>
      <c r="AP425" s="1"/>
      <c r="AQ425" s="10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0"/>
      <c r="AP426" s="1"/>
      <c r="AQ426" s="10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0"/>
      <c r="AP427" s="1"/>
      <c r="AQ427" s="10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0"/>
      <c r="AP428" s="1"/>
      <c r="AQ428" s="10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0"/>
      <c r="AP429" s="1"/>
      <c r="AQ429" s="10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0"/>
      <c r="AP430" s="1"/>
      <c r="AQ430" s="10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0"/>
      <c r="AP431" s="1"/>
      <c r="AQ431" s="10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0"/>
      <c r="AP432" s="1"/>
      <c r="AQ432" s="10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0"/>
      <c r="AP433" s="1"/>
      <c r="AQ433" s="10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0"/>
      <c r="AP434" s="1"/>
      <c r="AQ434" s="10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0"/>
      <c r="AP435" s="1"/>
      <c r="AQ435" s="10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0"/>
      <c r="AP436" s="1"/>
      <c r="AQ436" s="10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0"/>
      <c r="AP437" s="1"/>
      <c r="AQ437" s="10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0"/>
      <c r="AP438" s="1"/>
      <c r="AQ438" s="10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0"/>
      <c r="AP439" s="1"/>
      <c r="AQ439" s="10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0"/>
      <c r="AP440" s="1"/>
      <c r="AQ440" s="10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0"/>
      <c r="AP441" s="1"/>
      <c r="AQ441" s="10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0"/>
      <c r="AP442" s="1"/>
      <c r="AQ442" s="10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0"/>
      <c r="AP443" s="1"/>
      <c r="AQ443" s="10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0"/>
      <c r="AP444" s="1"/>
      <c r="AQ444" s="10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0"/>
      <c r="AP445" s="1"/>
      <c r="AQ445" s="10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0"/>
      <c r="AP446" s="1"/>
      <c r="AQ446" s="10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0"/>
      <c r="AP447" s="1"/>
      <c r="AQ447" s="10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0"/>
      <c r="AP448" s="1"/>
      <c r="AQ448" s="10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0"/>
      <c r="AP449" s="1"/>
      <c r="AQ449" s="10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0"/>
      <c r="AP450" s="1"/>
      <c r="AQ450" s="10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0"/>
      <c r="AP451" s="1"/>
      <c r="AQ451" s="10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0"/>
      <c r="AP452" s="1"/>
      <c r="AQ452" s="10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0"/>
      <c r="AP453" s="1"/>
      <c r="AQ453" s="10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0"/>
      <c r="AP454" s="1"/>
      <c r="AQ454" s="10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0"/>
      <c r="AP455" s="1"/>
      <c r="AQ455" s="10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0"/>
      <c r="AP456" s="1"/>
      <c r="AQ456" s="10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0"/>
      <c r="AP457" s="1"/>
      <c r="AQ457" s="10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0"/>
      <c r="AP458" s="1"/>
      <c r="AQ458" s="10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0"/>
      <c r="AP459" s="1"/>
      <c r="AQ459" s="10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0"/>
      <c r="AP460" s="1"/>
      <c r="AQ460" s="10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0"/>
      <c r="AP461" s="1"/>
      <c r="AQ461" s="10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0"/>
      <c r="AP462" s="1"/>
      <c r="AQ462" s="10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0"/>
      <c r="AP463" s="1"/>
      <c r="AQ463" s="10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0"/>
      <c r="AP464" s="1"/>
      <c r="AQ464" s="10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0"/>
      <c r="AP465" s="1"/>
      <c r="AQ465" s="10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0"/>
      <c r="AP466" s="1"/>
      <c r="AQ466" s="10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0"/>
      <c r="AP467" s="1"/>
      <c r="AQ467" s="10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0"/>
      <c r="AP468" s="1"/>
      <c r="AQ468" s="10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0"/>
      <c r="AP469" s="1"/>
      <c r="AQ469" s="10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0"/>
      <c r="AP470" s="1"/>
      <c r="AQ470" s="10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0"/>
      <c r="AP471" s="1"/>
      <c r="AQ471" s="10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0"/>
      <c r="AP472" s="1"/>
      <c r="AQ472" s="10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0"/>
      <c r="AP473" s="1"/>
      <c r="AQ473" s="10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0"/>
      <c r="AP474" s="1"/>
      <c r="AQ474" s="10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0"/>
      <c r="AP475" s="1"/>
      <c r="AQ475" s="10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0"/>
      <c r="AP476" s="1"/>
      <c r="AQ476" s="10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0"/>
      <c r="AP477" s="1"/>
      <c r="AQ477" s="10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0"/>
      <c r="AP478" s="1"/>
      <c r="AQ478" s="10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0"/>
      <c r="AP479" s="1"/>
      <c r="AQ479" s="10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0"/>
      <c r="AP480" s="1"/>
      <c r="AQ480" s="10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0"/>
      <c r="AP481" s="1"/>
      <c r="AQ481" s="10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0"/>
      <c r="AP482" s="1"/>
      <c r="AQ482" s="10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0"/>
      <c r="AP483" s="1"/>
      <c r="AQ483" s="10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0"/>
      <c r="AP484" s="1"/>
      <c r="AQ484" s="10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0"/>
      <c r="AP485" s="1"/>
      <c r="AQ485" s="10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0"/>
      <c r="AP486" s="1"/>
      <c r="AQ486" s="10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0"/>
      <c r="AP487" s="1"/>
      <c r="AQ487" s="10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0"/>
      <c r="AP488" s="1"/>
      <c r="AQ488" s="10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0"/>
      <c r="AP489" s="1"/>
      <c r="AQ489" s="10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0"/>
      <c r="AP490" s="1"/>
      <c r="AQ490" s="10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0"/>
      <c r="AP491" s="1"/>
      <c r="AQ491" s="10"/>
      <c r="AR491" s="1"/>
      <c r="AS491" s="1"/>
      <c r="AT491" s="1"/>
      <c r="AU491" s="1"/>
      <c r="AV491" s="1"/>
      <c r="AW491" s="1"/>
      <c r="AX491" s="1"/>
    </row>
  </sheetData>
  <autoFilter ref="A3:AQ80" xr:uid="{6168EE64-3F83-4792-9F40-AEAECA749A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2025-07-31T08:31:53Z</dcterms:created>
  <dcterms:modified xsi:type="dcterms:W3CDTF">2025-08-01T09:44:01Z</dcterms:modified>
</cp:coreProperties>
</file>