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9945CAE9-D037-480F-A0A9-50A6883AA4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Z224" i="1" s="1"/>
  <c r="Y222" i="1"/>
  <c r="P222" i="1"/>
  <c r="BO221" i="1"/>
  <c r="BM221" i="1"/>
  <c r="Z221" i="1"/>
  <c r="Y221" i="1"/>
  <c r="P221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Y201" i="1"/>
  <c r="X201" i="1"/>
  <c r="Z200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Y200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Y191" i="1" s="1"/>
  <c r="P186" i="1"/>
  <c r="X184" i="1"/>
  <c r="Z183" i="1"/>
  <c r="X183" i="1"/>
  <c r="BO182" i="1"/>
  <c r="BM182" i="1"/>
  <c r="Z182" i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Z138" i="1"/>
  <c r="X138" i="1"/>
  <c r="BO137" i="1"/>
  <c r="BM137" i="1"/>
  <c r="Z137" i="1"/>
  <c r="Y137" i="1"/>
  <c r="BP137" i="1" s="1"/>
  <c r="BO136" i="1"/>
  <c r="BM136" i="1"/>
  <c r="Z136" i="1"/>
  <c r="Y136" i="1"/>
  <c r="Y138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2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91" i="1" s="1"/>
  <c r="Y38" i="1"/>
  <c r="Y45" i="1"/>
  <c r="Y295" i="1" s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Y292" i="1" s="1"/>
  <c r="BN34" i="1"/>
  <c r="BP34" i="1"/>
  <c r="Y293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Z296" i="1" s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94" i="1" l="1"/>
  <c r="B304" i="1"/>
  <c r="X294" i="1"/>
  <c r="A304" i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<sst xmlns="http://schemas.openxmlformats.org/spreadsheetml/2006/main" count="1381" uniqueCount="462">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</sst>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4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8" t="s">
        <v>0</v>
      </c>
      <c r="E1" s="313"/>
      <c r="F1" s="313"/>
      <c r="G1" s="12" t="s">
        <v>1</v>
      </c>
      <c r="H1" s="338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5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3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5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1"/>
      <c r="E9" s="308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6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1"/>
      <c r="E10" s="308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2" t="str">
        <f>IFERROR(VLOOKUP($D$10,Proxy,2,FALSE),"")</f>
        <v/>
      </c>
      <c r="I10" s="299"/>
      <c r="J10" s="299"/>
      <c r="K10" s="299"/>
      <c r="L10" s="299"/>
      <c r="M10" s="299"/>
      <c r="N10" s="284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3"/>
      <c r="R12" s="329"/>
      <c r="S12" s="23"/>
      <c r="U12" s="24"/>
      <c r="V12" s="313"/>
      <c r="W12" s="299"/>
      <c r="AB12" s="51"/>
      <c r="AC12" s="51"/>
      <c r="AD12" s="51"/>
      <c r="AE12" s="51"/>
    </row>
    <row r="13" spans="1:32" s="285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6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2"/>
      <c r="AB21" s="282"/>
      <c r="AC21" s="282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2"/>
      <c r="AB27" s="282"/>
      <c r="AC27" s="282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84</v>
      </c>
      <c r="Y41" s="289">
        <f>IFERROR(IF(X41="","",X41),"")</f>
        <v>84</v>
      </c>
      <c r="Z41" s="36">
        <f>IFERROR(IF(X41="","",X41*0.0155),"")</f>
        <v>1.302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613.19999999999993</v>
      </c>
      <c r="BN41" s="67">
        <f>IFERROR(Y41*I41,"0")</f>
        <v>613.19999999999993</v>
      </c>
      <c r="BO41" s="67">
        <f>IFERROR(X41/J41,"0")</f>
        <v>1</v>
      </c>
      <c r="BP41" s="67">
        <f>IFERROR(Y41/J41,"0")</f>
        <v>1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84</v>
      </c>
      <c r="Y45" s="290">
        <f>IFERROR(SUM(Y41:Y44),"0")</f>
        <v>84</v>
      </c>
      <c r="Z45" s="290">
        <f>IFERROR(IF(Z41="",0,Z41),"0")+IFERROR(IF(Z42="",0,Z42),"0")+IFERROR(IF(Z43="",0,Z43),"0")+IFERROR(IF(Z44="",0,Z44),"0")</f>
        <v>1.302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588</v>
      </c>
      <c r="Y46" s="290">
        <f>IFERROR(SUMPRODUCT(Y41:Y44*H41:H44),"0")</f>
        <v>588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2"/>
      <c r="AB48" s="282"/>
      <c r="AC48" s="282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2"/>
      <c r="AB52" s="282"/>
      <c r="AC52" s="282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2"/>
      <c r="AB56" s="282"/>
      <c r="AC56" s="282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2"/>
      <c r="AB60" s="282"/>
      <c r="AC60" s="282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2"/>
      <c r="AB65" s="282"/>
      <c r="AC65" s="282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2"/>
      <c r="AB72" s="282"/>
      <c r="AC72" s="282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2"/>
      <c r="AB78" s="282"/>
      <c r="AC78" s="282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2"/>
      <c r="AB90" s="282"/>
      <c r="AC90" s="282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70</v>
      </c>
      <c r="Y94" s="289">
        <f t="shared" si="0"/>
        <v>70</v>
      </c>
      <c r="Z94" s="36">
        <f t="shared" si="1"/>
        <v>1.2516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70</v>
      </c>
      <c r="Y97" s="290">
        <f>IFERROR(SUM(Y91:Y96),"0")</f>
        <v>70</v>
      </c>
      <c r="Z97" s="290">
        <f>IFERROR(IF(Z91="",0,Z91),"0")+IFERROR(IF(Z92="",0,Z92),"0")+IFERROR(IF(Z93="",0,Z93),"0")+IFERROR(IF(Z94="",0,Z94),"0")+IFERROR(IF(Z95="",0,Z95),"0")+IFERROR(IF(Z96="",0,Z96),"0")</f>
        <v>1.2516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201.6</v>
      </c>
      <c r="Y98" s="290">
        <f>IFERROR(SUMPRODUCT(Y91:Y96*H91:H96),"0")</f>
        <v>201.6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2"/>
      <c r="AB100" s="282"/>
      <c r="AC100" s="282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2"/>
      <c r="AB106" s="282"/>
      <c r="AC106" s="282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0</v>
      </c>
      <c r="Y112" s="290">
        <f>IFERROR(SUM(Y107:Y111),"0")</f>
        <v>0</v>
      </c>
      <c r="Z112" s="290">
        <f>IFERROR(IF(Z107="",0,Z107),"0")+IFERROR(IF(Z108="",0,Z108),"0")+IFERROR(IF(Z109="",0,Z109),"0")+IFERROR(IF(Z110="",0,Z110),"0")+IFERROR(IF(Z111="",0,Z111),"0")</f>
        <v>0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0</v>
      </c>
      <c r="Y113" s="290">
        <f>IFERROR(SUMPRODUCT(Y107:Y111*H107:H111),"0")</f>
        <v>0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2"/>
      <c r="AB114" s="282"/>
      <c r="AC114" s="282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2"/>
      <c r="AB118" s="282"/>
      <c r="AC118" s="282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2"/>
      <c r="AB129" s="282"/>
      <c r="AC129" s="282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56</v>
      </c>
      <c r="Y130" s="289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209.88800000000001</v>
      </c>
      <c r="BN130" s="67">
        <f>IFERROR(Y130*I130,"0")</f>
        <v>209.88800000000001</v>
      </c>
      <c r="BO130" s="67">
        <f>IFERROR(X130/J130,"0")</f>
        <v>0.8</v>
      </c>
      <c r="BP130" s="67">
        <f>IFERROR(Y130/J130,"0")</f>
        <v>0.8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0</v>
      </c>
      <c r="Y131" s="289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56</v>
      </c>
      <c r="Y132" s="290">
        <f>IFERROR(SUM(Y130:Y131),"0")</f>
        <v>56</v>
      </c>
      <c r="Z132" s="290">
        <f>IFERROR(IF(Z130="",0,Z130),"0")+IFERROR(IF(Z131="",0,Z131),"0")</f>
        <v>1.0012799999999999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168</v>
      </c>
      <c r="Y133" s="290">
        <f>IFERROR(SUMPRODUCT(Y130:Y131*H130:H131),"0")</f>
        <v>168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2"/>
      <c r="AB135" s="282"/>
      <c r="AC135" s="282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2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2"/>
      <c r="AB151" s="282"/>
      <c r="AC151" s="282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2"/>
      <c r="AB156" s="282"/>
      <c r="AC156" s="282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2"/>
      <c r="AB162" s="282"/>
      <c r="AC162" s="282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0</v>
      </c>
      <c r="Y173" s="290">
        <f>IFERROR(SUM(Y170:Y172),"0")</f>
        <v>0</v>
      </c>
      <c r="Z173" s="290">
        <f>IFERROR(IF(Z170="",0,Z170),"0")+IFERROR(IF(Z171="",0,Z171),"0")+IFERROR(IF(Z172="",0,Z172),"0")</f>
        <v>0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0</v>
      </c>
      <c r="Y174" s="290">
        <f>IFERROR(SUMPRODUCT(Y170:Y172*H170:H172),"0")</f>
        <v>0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2"/>
      <c r="AB175" s="282"/>
      <c r="AC175" s="282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2"/>
      <c r="AB185" s="282"/>
      <c r="AC185" s="282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2"/>
      <c r="AB193" s="282"/>
      <c r="AC193" s="282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2"/>
      <c r="AB203" s="282"/>
      <c r="AC203" s="282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5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2"/>
      <c r="AB216" s="282"/>
      <c r="AC216" s="282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2"/>
      <c r="AB227" s="282"/>
      <c r="AC227" s="282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2"/>
      <c r="AB234" s="282"/>
      <c r="AC234" s="282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2"/>
      <c r="AB240" s="282"/>
      <c r="AC240" s="282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2"/>
      <c r="AB246" s="282"/>
      <c r="AC246" s="282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2"/>
      <c r="AB250" s="282"/>
      <c r="AC250" s="282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2"/>
      <c r="AB256" s="282"/>
      <c r="AC256" s="282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2"/>
      <c r="AB262" s="282"/>
      <c r="AC262" s="282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2"/>
      <c r="AB267" s="282"/>
      <c r="AC267" s="282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2"/>
      <c r="AB273" s="282"/>
      <c r="AC273" s="282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4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4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0</v>
      </c>
      <c r="Y289" s="290">
        <f>IFERROR(SUM(Y274:Y288),"0")</f>
        <v>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0</v>
      </c>
      <c r="Y290" s="290">
        <f>IFERROR(SUMPRODUCT(Y274:Y288*H274:H288),"0")</f>
        <v>0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957.6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957.6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1073.9399999999998</v>
      </c>
      <c r="Y292" s="290">
        <f>IFERROR(SUM(BN22:BN288),"0")</f>
        <v>1073.9399999999998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3</v>
      </c>
      <c r="Y293" s="38">
        <f>ROUNDUP(SUM(BP22:BP288),0)</f>
        <v>3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1148.9399999999998</v>
      </c>
      <c r="Y294" s="290">
        <f>GrossWeightTotalR+PalletQtyTotalR*25</f>
        <v>1148.9399999999998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210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210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3.5548800000000003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0" t="s">
        <v>232</v>
      </c>
      <c r="V298" s="280" t="s">
        <v>241</v>
      </c>
      <c r="W298" s="305" t="s">
        <v>260</v>
      </c>
      <c r="X298" s="416"/>
      <c r="Y298" s="416"/>
      <c r="Z298" s="416"/>
      <c r="AA298" s="416"/>
      <c r="AB298" s="417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1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1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0</v>
      </c>
      <c r="E301" s="46">
        <f>IFERROR(X41*H41,"0")+IFERROR(X42*H42,"0")+IFERROR(X43*H43,"0")+IFERROR(X44*H44,"0")</f>
        <v>588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201.6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0</v>
      </c>
      <c r="M301" s="46">
        <f>IFERROR(X124*H124,"0")+IFERROR(X125*H125,"0")</f>
        <v>0</v>
      </c>
      <c r="N301" s="281"/>
      <c r="O301" s="46">
        <f>IFERROR(X130*H130,"0")+IFERROR(X131*H131,"0")</f>
        <v>168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588</v>
      </c>
      <c r="B304" s="60">
        <f>SUMPRODUCT(--(BB:BB="ПГП"),--(W:W="кор"),H:H,Y:Y)+SUMPRODUCT(--(BB:BB="ПГП"),--(W:W="кг"),Y:Y)</f>
        <v>369.6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H299:H300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23:V23"/>
    <mergeCell ref="P272:V272"/>
    <mergeCell ref="A262:Z262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P58:V58"/>
    <mergeCell ref="A230:O231"/>
    <mergeCell ref="D61:E61"/>
    <mergeCell ref="P115:T115"/>
    <mergeCell ref="P231:V23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D283:E283"/>
    <mergeCell ref="P200:V200"/>
    <mergeCell ref="P74:T74"/>
    <mergeCell ref="P243:V243"/>
    <mergeCell ref="A19:Z19"/>
    <mergeCell ref="D182:E182"/>
    <mergeCell ref="P292:V292"/>
    <mergeCell ref="A14:M14"/>
    <mergeCell ref="D109:E109"/>
    <mergeCell ref="P163:T163"/>
    <mergeCell ref="D280:E280"/>
    <mergeCell ref="D62:E62"/>
    <mergeCell ref="P206:T206"/>
    <mergeCell ref="D176:E176"/>
    <mergeCell ref="D285:E285"/>
    <mergeCell ref="P235:T235"/>
    <mergeCell ref="P213:V213"/>
    <mergeCell ref="P207:T207"/>
    <mergeCell ref="P249:V249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P197:T197"/>
    <mergeCell ref="A132:O133"/>
    <mergeCell ref="D91:E91"/>
    <mergeCell ref="A69:O70"/>
    <mergeCell ref="D93:E93"/>
    <mergeCell ref="P43:T43"/>
    <mergeCell ref="D157:E157"/>
    <mergeCell ref="A12:M12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L299:L300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2025-08-08T09:47:09Z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