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6,08,25 ПОКОМ КИ филиалы\"/>
    </mc:Choice>
  </mc:AlternateContent>
  <xr:revisionPtr revIDLastSave="0" documentId="13_ncr:1_{E352E443-DD89-4BE1-8E45-80332370F5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6" i="1" l="1"/>
  <c r="R75" i="1"/>
  <c r="R65" i="1"/>
  <c r="R13" i="1"/>
  <c r="R14" i="1"/>
  <c r="AH14" i="1" s="1"/>
  <c r="R15" i="1"/>
  <c r="R17" i="1"/>
  <c r="R24" i="1"/>
  <c r="AH24" i="1" s="1"/>
  <c r="R28" i="1"/>
  <c r="AH28" i="1" s="1"/>
  <c r="R31" i="1"/>
  <c r="R32" i="1"/>
  <c r="AH32" i="1" s="1"/>
  <c r="R37" i="1"/>
  <c r="R41" i="1"/>
  <c r="R46" i="1"/>
  <c r="AH46" i="1" s="1"/>
  <c r="R47" i="1"/>
  <c r="R48" i="1"/>
  <c r="AH48" i="1" s="1"/>
  <c r="R49" i="1"/>
  <c r="R51" i="1"/>
  <c r="R53" i="1"/>
  <c r="R61" i="1"/>
  <c r="R62" i="1"/>
  <c r="AH62" i="1" s="1"/>
  <c r="R66" i="1"/>
  <c r="AH66" i="1" s="1"/>
  <c r="R67" i="1"/>
  <c r="R70" i="1"/>
  <c r="AH70" i="1" s="1"/>
  <c r="R71" i="1"/>
  <c r="R72" i="1"/>
  <c r="AH72" i="1" s="1"/>
  <c r="R77" i="1"/>
  <c r="R78" i="1"/>
  <c r="AH78" i="1" s="1"/>
  <c r="R79" i="1"/>
  <c r="R81" i="1"/>
  <c r="R82" i="1"/>
  <c r="AH82" i="1" s="1"/>
  <c r="R84" i="1"/>
  <c r="AH84" i="1" s="1"/>
  <c r="R90" i="1"/>
  <c r="AH90" i="1" s="1"/>
  <c r="R92" i="1"/>
  <c r="AH92" i="1" s="1"/>
  <c r="R93" i="1"/>
  <c r="AH93" i="1" l="1"/>
  <c r="AH81" i="1"/>
  <c r="AH75" i="1"/>
  <c r="AH67" i="1"/>
  <c r="AH51" i="1"/>
  <c r="AH17" i="1"/>
  <c r="AH79" i="1"/>
  <c r="AH77" i="1"/>
  <c r="AH71" i="1"/>
  <c r="AH61" i="1"/>
  <c r="AH53" i="1"/>
  <c r="AH49" i="1"/>
  <c r="AH47" i="1"/>
  <c r="AH41" i="1"/>
  <c r="AH37" i="1"/>
  <c r="AH31" i="1"/>
  <c r="AH15" i="1"/>
  <c r="AH13" i="1"/>
  <c r="P7" i="1"/>
  <c r="P8" i="1"/>
  <c r="P9" i="1"/>
  <c r="P10" i="1"/>
  <c r="Q10" i="1" s="1"/>
  <c r="R10" i="1" s="1"/>
  <c r="P11" i="1"/>
  <c r="P12" i="1"/>
  <c r="P13" i="1"/>
  <c r="U13" i="1" s="1"/>
  <c r="P14" i="1"/>
  <c r="U14" i="1" s="1"/>
  <c r="P15" i="1"/>
  <c r="U15" i="1" s="1"/>
  <c r="P16" i="1"/>
  <c r="Q16" i="1" s="1"/>
  <c r="R16" i="1" s="1"/>
  <c r="P17" i="1"/>
  <c r="U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U24" i="1" s="1"/>
  <c r="P25" i="1"/>
  <c r="P26" i="1"/>
  <c r="Q26" i="1" s="1"/>
  <c r="R26" i="1" s="1"/>
  <c r="P27" i="1"/>
  <c r="Q27" i="1" s="1"/>
  <c r="R27" i="1" s="1"/>
  <c r="P28" i="1"/>
  <c r="U28" i="1" s="1"/>
  <c r="P29" i="1"/>
  <c r="P30" i="1"/>
  <c r="Q30" i="1" s="1"/>
  <c r="R30" i="1" s="1"/>
  <c r="P31" i="1"/>
  <c r="U31" i="1" s="1"/>
  <c r="P32" i="1"/>
  <c r="U32" i="1" s="1"/>
  <c r="P33" i="1"/>
  <c r="P34" i="1"/>
  <c r="Q34" i="1" s="1"/>
  <c r="R34" i="1" s="1"/>
  <c r="P35" i="1"/>
  <c r="Q35" i="1" s="1"/>
  <c r="R35" i="1" s="1"/>
  <c r="P36" i="1"/>
  <c r="Q36" i="1" s="1"/>
  <c r="R36" i="1" s="1"/>
  <c r="P37" i="1"/>
  <c r="U37" i="1" s="1"/>
  <c r="P38" i="1"/>
  <c r="Q38" i="1" s="1"/>
  <c r="R38" i="1" s="1"/>
  <c r="P39" i="1"/>
  <c r="P40" i="1"/>
  <c r="Q40" i="1" s="1"/>
  <c r="R40" i="1" s="1"/>
  <c r="P41" i="1"/>
  <c r="U41" i="1" s="1"/>
  <c r="P42" i="1"/>
  <c r="Q42" i="1" s="1"/>
  <c r="R42" i="1" s="1"/>
  <c r="P43" i="1"/>
  <c r="P44" i="1"/>
  <c r="Q44" i="1" s="1"/>
  <c r="R44" i="1" s="1"/>
  <c r="P45" i="1"/>
  <c r="P46" i="1"/>
  <c r="U46" i="1" s="1"/>
  <c r="P47" i="1"/>
  <c r="U47" i="1" s="1"/>
  <c r="P48" i="1"/>
  <c r="U48" i="1" s="1"/>
  <c r="P49" i="1"/>
  <c r="U49" i="1" s="1"/>
  <c r="P50" i="1"/>
  <c r="P51" i="1"/>
  <c r="U51" i="1" s="1"/>
  <c r="P52" i="1"/>
  <c r="P53" i="1"/>
  <c r="U53" i="1" s="1"/>
  <c r="P54" i="1"/>
  <c r="P55" i="1"/>
  <c r="P56" i="1"/>
  <c r="P57" i="1"/>
  <c r="P58" i="1"/>
  <c r="P59" i="1"/>
  <c r="P60" i="1"/>
  <c r="P61" i="1"/>
  <c r="U61" i="1" s="1"/>
  <c r="P62" i="1"/>
  <c r="U62" i="1" s="1"/>
  <c r="P63" i="1"/>
  <c r="P64" i="1"/>
  <c r="P65" i="1"/>
  <c r="P66" i="1"/>
  <c r="U66" i="1" s="1"/>
  <c r="P67" i="1"/>
  <c r="U67" i="1" s="1"/>
  <c r="P68" i="1"/>
  <c r="P69" i="1"/>
  <c r="P70" i="1"/>
  <c r="U70" i="1" s="1"/>
  <c r="P71" i="1"/>
  <c r="U71" i="1" s="1"/>
  <c r="P72" i="1"/>
  <c r="U72" i="1" s="1"/>
  <c r="P73" i="1"/>
  <c r="Q73" i="1" s="1"/>
  <c r="R73" i="1" s="1"/>
  <c r="P74" i="1"/>
  <c r="P75" i="1"/>
  <c r="U75" i="1" s="1"/>
  <c r="P76" i="1"/>
  <c r="Q76" i="1" s="1"/>
  <c r="P77" i="1"/>
  <c r="U77" i="1" s="1"/>
  <c r="P78" i="1"/>
  <c r="U78" i="1" s="1"/>
  <c r="P79" i="1"/>
  <c r="U79" i="1" s="1"/>
  <c r="P80" i="1"/>
  <c r="Q80" i="1" s="1"/>
  <c r="R80" i="1" s="1"/>
  <c r="P81" i="1"/>
  <c r="U81" i="1" s="1"/>
  <c r="P82" i="1"/>
  <c r="U82" i="1" s="1"/>
  <c r="P83" i="1"/>
  <c r="P84" i="1"/>
  <c r="U84" i="1" s="1"/>
  <c r="P85" i="1"/>
  <c r="Q85" i="1" s="1"/>
  <c r="R85" i="1" s="1"/>
  <c r="P86" i="1"/>
  <c r="P87" i="1"/>
  <c r="P88" i="1"/>
  <c r="P89" i="1"/>
  <c r="P90" i="1"/>
  <c r="U90" i="1" s="1"/>
  <c r="P91" i="1"/>
  <c r="P92" i="1"/>
  <c r="P93" i="1"/>
  <c r="V93" i="1" s="1"/>
  <c r="P6" i="1"/>
  <c r="Q6" i="1" s="1"/>
  <c r="R6" i="1" s="1"/>
  <c r="R89" i="1" l="1"/>
  <c r="AH89" i="1" s="1"/>
  <c r="R45" i="1"/>
  <c r="AH45" i="1" s="1"/>
  <c r="U85" i="1"/>
  <c r="AH85" i="1"/>
  <c r="U73" i="1"/>
  <c r="AH73" i="1"/>
  <c r="U35" i="1"/>
  <c r="AH35" i="1"/>
  <c r="U27" i="1"/>
  <c r="AH27" i="1"/>
  <c r="U23" i="1"/>
  <c r="AH23" i="1"/>
  <c r="U21" i="1"/>
  <c r="AH21" i="1"/>
  <c r="U19" i="1"/>
  <c r="AH19" i="1"/>
  <c r="U6" i="1"/>
  <c r="AH6" i="1"/>
  <c r="V92" i="1"/>
  <c r="U92" i="1"/>
  <c r="AH80" i="1"/>
  <c r="U80" i="1"/>
  <c r="AH76" i="1"/>
  <c r="U76" i="1"/>
  <c r="U44" i="1"/>
  <c r="AH44" i="1"/>
  <c r="AH42" i="1"/>
  <c r="U42" i="1"/>
  <c r="U40" i="1"/>
  <c r="AH40" i="1"/>
  <c r="U38" i="1"/>
  <c r="AH38" i="1"/>
  <c r="U36" i="1"/>
  <c r="AH36" i="1"/>
  <c r="AH34" i="1"/>
  <c r="U34" i="1"/>
  <c r="U30" i="1"/>
  <c r="AH30" i="1"/>
  <c r="AH26" i="1"/>
  <c r="U26" i="1"/>
  <c r="U22" i="1"/>
  <c r="AH22" i="1"/>
  <c r="U20" i="1"/>
  <c r="AH20" i="1"/>
  <c r="AH18" i="1"/>
  <c r="U18" i="1"/>
  <c r="U16" i="1"/>
  <c r="AH16" i="1"/>
  <c r="AH10" i="1"/>
  <c r="U10" i="1"/>
  <c r="U93" i="1"/>
  <c r="Q91" i="1"/>
  <c r="R91" i="1" s="1"/>
  <c r="Q87" i="1"/>
  <c r="R87" i="1" s="1"/>
  <c r="Q83" i="1"/>
  <c r="R83" i="1" s="1"/>
  <c r="Q69" i="1"/>
  <c r="R69" i="1" s="1"/>
  <c r="Q65" i="1"/>
  <c r="Q63" i="1"/>
  <c r="R63" i="1" s="1"/>
  <c r="Q59" i="1"/>
  <c r="R59" i="1" s="1"/>
  <c r="Q57" i="1"/>
  <c r="R57" i="1" s="1"/>
  <c r="Q55" i="1"/>
  <c r="R55" i="1" s="1"/>
  <c r="Q43" i="1"/>
  <c r="R43" i="1" s="1"/>
  <c r="Q39" i="1"/>
  <c r="R39" i="1" s="1"/>
  <c r="Q33" i="1"/>
  <c r="R33" i="1" s="1"/>
  <c r="Q29" i="1"/>
  <c r="R29" i="1" s="1"/>
  <c r="Q25" i="1"/>
  <c r="R25" i="1" s="1"/>
  <c r="Q7" i="1"/>
  <c r="R7" i="1" s="1"/>
  <c r="Q9" i="1"/>
  <c r="R9" i="1" s="1"/>
  <c r="Q11" i="1"/>
  <c r="R11" i="1" s="1"/>
  <c r="Q8" i="1"/>
  <c r="R8" i="1" s="1"/>
  <c r="Q12" i="1"/>
  <c r="R12" i="1" s="1"/>
  <c r="Q50" i="1"/>
  <c r="R50" i="1" s="1"/>
  <c r="Q52" i="1"/>
  <c r="R52" i="1" s="1"/>
  <c r="Q54" i="1"/>
  <c r="R54" i="1" s="1"/>
  <c r="Q56" i="1"/>
  <c r="R56" i="1" s="1"/>
  <c r="Q58" i="1"/>
  <c r="R58" i="1" s="1"/>
  <c r="Q60" i="1"/>
  <c r="R60" i="1" s="1"/>
  <c r="Q64" i="1"/>
  <c r="R64" i="1" s="1"/>
  <c r="Q68" i="1"/>
  <c r="R68" i="1" s="1"/>
  <c r="Q74" i="1"/>
  <c r="R74" i="1" s="1"/>
  <c r="Q86" i="1"/>
  <c r="R86" i="1" s="1"/>
  <c r="Q88" i="1"/>
  <c r="R88" i="1" s="1"/>
  <c r="V6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E5" i="1"/>
  <c r="U45" i="1" l="1"/>
  <c r="U89" i="1"/>
  <c r="U86" i="1"/>
  <c r="AH86" i="1"/>
  <c r="AH68" i="1"/>
  <c r="U68" i="1"/>
  <c r="AH60" i="1"/>
  <c r="U60" i="1"/>
  <c r="AH56" i="1"/>
  <c r="U56" i="1"/>
  <c r="U52" i="1"/>
  <c r="AH52" i="1"/>
  <c r="U12" i="1"/>
  <c r="AH12" i="1"/>
  <c r="U11" i="1"/>
  <c r="AH11" i="1"/>
  <c r="AH7" i="1"/>
  <c r="U7" i="1"/>
  <c r="U29" i="1"/>
  <c r="AH29" i="1"/>
  <c r="U39" i="1"/>
  <c r="AH39" i="1"/>
  <c r="U55" i="1"/>
  <c r="AH55" i="1"/>
  <c r="U59" i="1"/>
  <c r="AH59" i="1"/>
  <c r="U65" i="1"/>
  <c r="AH65" i="1"/>
  <c r="U83" i="1"/>
  <c r="AH83" i="1"/>
  <c r="U91" i="1"/>
  <c r="AH91" i="1"/>
  <c r="AH88" i="1"/>
  <c r="U88" i="1"/>
  <c r="U74" i="1"/>
  <c r="AH74" i="1"/>
  <c r="AH64" i="1"/>
  <c r="U64" i="1"/>
  <c r="U58" i="1"/>
  <c r="AH58" i="1"/>
  <c r="U54" i="1"/>
  <c r="AH54" i="1"/>
  <c r="AH50" i="1"/>
  <c r="U50" i="1"/>
  <c r="U8" i="1"/>
  <c r="AH8" i="1"/>
  <c r="R5" i="1"/>
  <c r="AH9" i="1"/>
  <c r="U9" i="1"/>
  <c r="U25" i="1"/>
  <c r="AH25" i="1"/>
  <c r="U33" i="1"/>
  <c r="AH33" i="1"/>
  <c r="U43" i="1"/>
  <c r="AH43" i="1"/>
  <c r="U57" i="1"/>
  <c r="AH57" i="1"/>
  <c r="U63" i="1"/>
  <c r="AH63" i="1"/>
  <c r="U69" i="1"/>
  <c r="AH69" i="1"/>
  <c r="U87" i="1"/>
  <c r="AH87" i="1"/>
  <c r="Q5" i="1"/>
  <c r="L5" i="1"/>
  <c r="AH5" i="1" l="1"/>
</calcChain>
</file>

<file path=xl/sharedStrings.xml><?xml version="1.0" encoding="utf-8"?>
<sst xmlns="http://schemas.openxmlformats.org/spreadsheetml/2006/main" count="361" uniqueCount="154">
  <si>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</si>
  <si>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</si>
  <si>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</si>
  <si>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</si>
  <si>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</si>
  <si>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</si>
  <si>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</si>
  <si>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</si>
  <si>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</si>
  <si>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</si>
  <si>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</si>
  <si>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</si>
  <si>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</si>
  <si>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</si>
  <si>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</si>
  <si>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</si>
  <si>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</si>
  <si>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</si>
  <si>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</si>
  <si>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</si>
  <si>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</si>
  <si>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</si>
  <si>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</si>
  <si>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</si>
  <si>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30,07,</t>
  </si>
  <si>
    <t>04,08,</t>
  </si>
  <si>
    <t>06,08,</t>
  </si>
  <si>
    <t>31,07,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</si>
  <si>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</si>
  <si>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</si>
  <si>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</si>
  <si>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</si>
  <si>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</si>
  <si>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</si>
  <si>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</si>
  <si>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</si>
  <si>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 xml:space="preserve"> 005  Колбаса Докторская ГОСТ, Вязанка вектор,ВЕС. ПОКОМ</t>
  </si>
  <si>
    <t>кг</t>
  </si>
  <si>
    <t>матрица</t>
  </si>
  <si>
    <t>ТМА июль / 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</si>
  <si>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</si>
  <si>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</si>
  <si>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</si>
  <si>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</si>
  <si>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</si>
  <si>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</si>
  <si>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</si>
  <si>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</si>
  <si>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</si>
  <si>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</si>
  <si>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</si>
  <si>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</si>
  <si>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</si>
  <si>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</si>
  <si>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</si>
  <si>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</si>
  <si>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</si>
  <si>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</si>
  <si>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</si>
  <si>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</si>
  <si>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</si>
  <si>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</si>
  <si>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</si>
  <si>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июль / 01,08,25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</si>
  <si>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</si>
  <si>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</si>
  <si>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</si>
  <si>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</si>
  <si>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</si>
  <si>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25,07,25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</si>
  <si>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</si>
  <si>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</si>
  <si>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</si>
  <si>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</si>
  <si>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</si>
  <si>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</si>
  <si>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</si>
  <si>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</si>
  <si>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</si>
  <si>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01,08,25 филиал обнулил</t>
  </si>
  <si>
    <t xml:space="preserve"> 278  Сосиски Сочинки с сочным окороком, МГС 0.4кг,   ПОКОМ</t>
  </si>
  <si>
    <t>сети / ТМА июль / 25,07,25 филиал обнулил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</si>
  <si>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</si>
  <si>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</si>
  <si>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</si>
  <si>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</si>
  <si>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</si>
  <si>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</si>
  <si>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</si>
  <si>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</si>
  <si>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</si>
  <si>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</si>
  <si>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</si>
  <si>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</si>
  <si>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</si>
  <si>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</si>
  <si>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</si>
  <si>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</si>
  <si>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</si>
  <si>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</si>
  <si>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</si>
  <si>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</si>
  <si>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</si>
  <si>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</si>
  <si>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</si>
  <si>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</si>
  <si>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</si>
  <si>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</si>
  <si>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</si>
  <si>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</si>
  <si>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</si>
  <si>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</si>
  <si>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</si>
  <si>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</si>
  <si>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</si>
  <si>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</si>
  <si>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</si>
  <si>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</si>
  <si>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</si>
  <si>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</si>
  <si>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25,07,25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</si>
  <si>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</si>
  <si>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</si>
  <si>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</si>
  <si>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</si>
  <si>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</si>
  <si>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</si>
  <si>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</si>
  <si>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</si>
  <si>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</si>
  <si>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</si>
  <si>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</si>
  <si>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</si>
  <si>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</si>
  <si>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</si>
  <si>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</si>
  <si>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</si>
  <si>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</si>
  <si>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</si>
  <si>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</si>
  <si>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июль_август / 25,07,25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</si>
  <si>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</si>
  <si>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</si>
  <si>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</si>
  <si>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</si>
  <si>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</si>
  <si>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</si>
  <si>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</si>
  <si>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</si>
  <si>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</si>
  <si>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слабая реализация</t>
  </si>
  <si>
    <t>большие остатки</t>
  </si>
  <si>
    <t>заказ</t>
  </si>
  <si>
    <t>09,08,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</si>
</sst>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8">
        <v>1.75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152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25</v>
      </c>
      <c r="P4" s="1" t="s">
        <v>26</v>
      </c>
      <c r="Q4" s="1"/>
      <c r="R4" s="1" t="s">
        <v>153</v>
      </c>
      <c r="S4" s="1"/>
      <c r="T4" s="1"/>
      <c r="U4" s="1"/>
      <c r="V4" s="1"/>
      <c r="W4" s="1" t="s">
        <v>27</v>
      </c>
      <c r="X4" s="1" t="s">
        <v>24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36137.074000000001</v>
      </c>
      <c r="F5" s="4">
        <f>SUM(F6:F499)</f>
        <v>45031.923000000003</v>
      </c>
      <c r="G5" s="8"/>
      <c r="H5" s="1"/>
      <c r="I5" s="1"/>
      <c r="J5" s="1"/>
      <c r="K5" s="4">
        <f t="shared" ref="K5:S5" si="0">SUM(K6:K499)</f>
        <v>37903.763000000006</v>
      </c>
      <c r="L5" s="4">
        <f t="shared" si="0"/>
        <v>-1766.6890000000008</v>
      </c>
      <c r="M5" s="4">
        <f t="shared" si="0"/>
        <v>0</v>
      </c>
      <c r="N5" s="4">
        <f t="shared" si="0"/>
        <v>0</v>
      </c>
      <c r="O5" s="4">
        <f t="shared" si="0"/>
        <v>13307.418659999999</v>
      </c>
      <c r="P5" s="4">
        <f t="shared" si="0"/>
        <v>7227.4147999999996</v>
      </c>
      <c r="Q5" s="4">
        <f t="shared" si="0"/>
        <v>18185.233199999999</v>
      </c>
      <c r="R5" s="4">
        <f t="shared" si="0"/>
        <v>20807.755550000002</v>
      </c>
      <c r="S5" s="4">
        <f t="shared" si="0"/>
        <v>1230</v>
      </c>
      <c r="T5" s="1"/>
      <c r="U5" s="1"/>
      <c r="V5" s="1"/>
      <c r="W5" s="4">
        <f t="shared" ref="W5:AF5" si="1">SUM(W6:W499)</f>
        <v>7603.6350000000002</v>
      </c>
      <c r="X5" s="4">
        <f t="shared" si="1"/>
        <v>7848.6086000000014</v>
      </c>
      <c r="Y5" s="4">
        <f t="shared" si="1"/>
        <v>8288.5094000000008</v>
      </c>
      <c r="Z5" s="4">
        <f t="shared" si="1"/>
        <v>8318.9991999999966</v>
      </c>
      <c r="AA5" s="4">
        <f t="shared" si="1"/>
        <v>7743.9945999999982</v>
      </c>
      <c r="AB5" s="4">
        <f t="shared" si="1"/>
        <v>7509.2635999999993</v>
      </c>
      <c r="AC5" s="4">
        <f t="shared" si="1"/>
        <v>7420.3056000000015</v>
      </c>
      <c r="AD5" s="4">
        <f t="shared" si="1"/>
        <v>7425.6914000000015</v>
      </c>
      <c r="AE5" s="4">
        <f t="shared" si="1"/>
        <v>7453.1395999999977</v>
      </c>
      <c r="AF5" s="4">
        <f t="shared" si="1"/>
        <v>7837.2547999999979</v>
      </c>
      <c r="AG5" s="1"/>
      <c r="AH5" s="4">
        <f>SUM(AH6:AH499)</f>
        <v>15330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36</v>
      </c>
      <c r="B6" s="18" t="s">
        <v>37</v>
      </c>
      <c r="C6" s="18">
        <v>1456.9680000000001</v>
      </c>
      <c r="D6" s="18">
        <v>3663.81</v>
      </c>
      <c r="E6" s="18">
        <v>1205.2809999999999</v>
      </c>
      <c r="F6" s="18">
        <v>929.58399999999995</v>
      </c>
      <c r="G6" s="19">
        <v>1</v>
      </c>
      <c r="H6" s="18">
        <v>50</v>
      </c>
      <c r="I6" s="18" t="s">
        <v>38</v>
      </c>
      <c r="J6" s="18"/>
      <c r="K6" s="18">
        <v>1293.92</v>
      </c>
      <c r="L6" s="18">
        <f t="shared" ref="L6:L36" si="2">E6-K6</f>
        <v>-88.639000000000124</v>
      </c>
      <c r="M6" s="18"/>
      <c r="N6" s="18"/>
      <c r="O6" s="18">
        <v>0</v>
      </c>
      <c r="P6" s="18">
        <f t="shared" ref="P6:P37" si="3">E6/5</f>
        <v>241.05619999999999</v>
      </c>
      <c r="Q6" s="20">
        <f>9*P6-O6-F6</f>
        <v>1239.9218000000001</v>
      </c>
      <c r="R6" s="5">
        <f>Q6</f>
        <v>1239.9218000000001</v>
      </c>
      <c r="S6" s="20"/>
      <c r="T6" s="18"/>
      <c r="U6" s="1">
        <f>(F6+O6+R6)/P6</f>
        <v>9</v>
      </c>
      <c r="V6" s="18">
        <f>(F6+O6)/P6</f>
        <v>3.8562957517790455</v>
      </c>
      <c r="W6" s="18">
        <v>389.93380000000002</v>
      </c>
      <c r="X6" s="18">
        <v>399.76220000000001</v>
      </c>
      <c r="Y6" s="18">
        <v>406.8048</v>
      </c>
      <c r="Z6" s="18">
        <v>425.34440000000012</v>
      </c>
      <c r="AA6" s="18">
        <v>439.17140000000001</v>
      </c>
      <c r="AB6" s="18">
        <v>413.43020000000001</v>
      </c>
      <c r="AC6" s="18">
        <v>341.67959999999999</v>
      </c>
      <c r="AD6" s="18">
        <v>332.1816</v>
      </c>
      <c r="AE6" s="18">
        <v>285.56760000000003</v>
      </c>
      <c r="AF6" s="18">
        <v>264.09379999999999</v>
      </c>
      <c r="AG6" s="18" t="s">
        <v>39</v>
      </c>
      <c r="AH6" s="1">
        <f>ROUND(G6*R6,0)</f>
        <v>1240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40</v>
      </c>
      <c r="B7" s="1" t="s">
        <v>37</v>
      </c>
      <c r="C7" s="1">
        <v>386.17399999999998</v>
      </c>
      <c r="D7" s="1">
        <v>502.91699999999997</v>
      </c>
      <c r="E7" s="1">
        <v>333.75099999999998</v>
      </c>
      <c r="F7" s="1">
        <v>477.822</v>
      </c>
      <c r="G7" s="8">
        <v>1</v>
      </c>
      <c r="H7" s="1">
        <v>45</v>
      </c>
      <c r="I7" s="1" t="s">
        <v>38</v>
      </c>
      <c r="J7" s="1"/>
      <c r="K7" s="1">
        <v>355.536</v>
      </c>
      <c r="L7" s="1">
        <f t="shared" si="2"/>
        <v>-21.785000000000025</v>
      </c>
      <c r="M7" s="1"/>
      <c r="N7" s="1"/>
      <c r="O7" s="1">
        <v>131.154</v>
      </c>
      <c r="P7" s="1">
        <f t="shared" si="3"/>
        <v>66.750199999999992</v>
      </c>
      <c r="Q7" s="5">
        <f t="shared" ref="Q7:Q12" si="4">10*P7-O7-F7</f>
        <v>58.525999999999954</v>
      </c>
      <c r="R7" s="5">
        <f>Q7</f>
        <v>58.525999999999954</v>
      </c>
      <c r="S7" s="5"/>
      <c r="T7" s="1"/>
      <c r="U7" s="1">
        <f>(F7+O7+R7)/P7</f>
        <v>10</v>
      </c>
      <c r="V7" s="1">
        <f t="shared" ref="V7:V70" si="5">(F7+O7)/P7</f>
        <v>9.1232086195996427</v>
      </c>
      <c r="W7" s="1">
        <v>65.576999999999998</v>
      </c>
      <c r="X7" s="1">
        <v>65.727400000000003</v>
      </c>
      <c r="Y7" s="1">
        <v>65.386600000000001</v>
      </c>
      <c r="Z7" s="1">
        <v>69.132199999999997</v>
      </c>
      <c r="AA7" s="1">
        <v>72.563599999999994</v>
      </c>
      <c r="AB7" s="1">
        <v>72.74260000000001</v>
      </c>
      <c r="AC7" s="1">
        <v>72.045600000000007</v>
      </c>
      <c r="AD7" s="1">
        <v>63.960400000000007</v>
      </c>
      <c r="AE7" s="1">
        <v>56.307000000000002</v>
      </c>
      <c r="AF7" s="1">
        <v>69.638999999999996</v>
      </c>
      <c r="AG7" s="1"/>
      <c r="AH7" s="1">
        <f t="shared" ref="AH7:AH70" si="6">ROUND(G7*R7,0)</f>
        <v>59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496.77199999999999</v>
      </c>
      <c r="D8" s="1">
        <v>338.84699999999998</v>
      </c>
      <c r="E8" s="1">
        <v>403.81900000000002</v>
      </c>
      <c r="F8" s="1">
        <v>347.38499999999999</v>
      </c>
      <c r="G8" s="8">
        <v>1</v>
      </c>
      <c r="H8" s="1">
        <v>45</v>
      </c>
      <c r="I8" s="1" t="s">
        <v>38</v>
      </c>
      <c r="J8" s="1"/>
      <c r="K8" s="1">
        <v>409.642</v>
      </c>
      <c r="L8" s="1">
        <f t="shared" si="2"/>
        <v>-5.8229999999999791</v>
      </c>
      <c r="M8" s="1"/>
      <c r="N8" s="1"/>
      <c r="O8" s="1">
        <v>288.87360000000012</v>
      </c>
      <c r="P8" s="1">
        <f t="shared" si="3"/>
        <v>80.763800000000003</v>
      </c>
      <c r="Q8" s="5">
        <f t="shared" si="4"/>
        <v>171.37939999999992</v>
      </c>
      <c r="R8" s="5">
        <f t="shared" ref="R8:R71" si="7">Q8</f>
        <v>171.37939999999992</v>
      </c>
      <c r="S8" s="5"/>
      <c r="T8" s="1"/>
      <c r="U8" s="1">
        <f t="shared" ref="U8:U71" si="8">(F8+O8+R8)/P8</f>
        <v>10</v>
      </c>
      <c r="V8" s="1">
        <f t="shared" si="5"/>
        <v>7.8780171314376002</v>
      </c>
      <c r="W8" s="1">
        <v>73.693200000000004</v>
      </c>
      <c r="X8" s="1">
        <v>72.67179999999999</v>
      </c>
      <c r="Y8" s="1">
        <v>79.176400000000001</v>
      </c>
      <c r="Z8" s="1">
        <v>84.198400000000007</v>
      </c>
      <c r="AA8" s="1">
        <v>83.241799999999998</v>
      </c>
      <c r="AB8" s="1">
        <v>77.17240000000001</v>
      </c>
      <c r="AC8" s="1">
        <v>76.83</v>
      </c>
      <c r="AD8" s="1">
        <v>74.159599999999998</v>
      </c>
      <c r="AE8" s="1">
        <v>67.935400000000001</v>
      </c>
      <c r="AF8" s="1">
        <v>76.679200000000009</v>
      </c>
      <c r="AG8" s="1"/>
      <c r="AH8" s="1">
        <f t="shared" si="6"/>
        <v>171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42</v>
      </c>
      <c r="C9" s="1">
        <v>487</v>
      </c>
      <c r="D9" s="1">
        <v>523</v>
      </c>
      <c r="E9" s="1">
        <v>449</v>
      </c>
      <c r="F9" s="1">
        <v>468</v>
      </c>
      <c r="G9" s="8">
        <v>0.45</v>
      </c>
      <c r="H9" s="1">
        <v>45</v>
      </c>
      <c r="I9" s="1" t="s">
        <v>38</v>
      </c>
      <c r="J9" s="1"/>
      <c r="K9" s="1">
        <v>470</v>
      </c>
      <c r="L9" s="1">
        <f t="shared" si="2"/>
        <v>-21</v>
      </c>
      <c r="M9" s="1"/>
      <c r="N9" s="1"/>
      <c r="O9" s="1">
        <v>250</v>
      </c>
      <c r="P9" s="1">
        <f t="shared" si="3"/>
        <v>89.8</v>
      </c>
      <c r="Q9" s="5">
        <f t="shared" si="4"/>
        <v>180</v>
      </c>
      <c r="R9" s="5">
        <f t="shared" si="7"/>
        <v>180</v>
      </c>
      <c r="S9" s="5"/>
      <c r="T9" s="1"/>
      <c r="U9" s="1">
        <f t="shared" si="8"/>
        <v>10</v>
      </c>
      <c r="V9" s="1">
        <f t="shared" si="5"/>
        <v>7.9955456570155903</v>
      </c>
      <c r="W9" s="1">
        <v>87</v>
      </c>
      <c r="X9" s="1">
        <v>93.2</v>
      </c>
      <c r="Y9" s="1">
        <v>92</v>
      </c>
      <c r="Z9" s="1">
        <v>92.2</v>
      </c>
      <c r="AA9" s="1">
        <v>93.8</v>
      </c>
      <c r="AB9" s="1">
        <v>91.8</v>
      </c>
      <c r="AC9" s="1">
        <v>99.8</v>
      </c>
      <c r="AD9" s="1">
        <v>100.2</v>
      </c>
      <c r="AE9" s="1">
        <v>85.4</v>
      </c>
      <c r="AF9" s="1">
        <v>94.6</v>
      </c>
      <c r="AG9" s="1"/>
      <c r="AH9" s="1">
        <f t="shared" si="6"/>
        <v>81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8" t="s">
        <v>44</v>
      </c>
      <c r="B10" s="18" t="s">
        <v>42</v>
      </c>
      <c r="C10" s="18">
        <v>861</v>
      </c>
      <c r="D10" s="18">
        <v>1223</v>
      </c>
      <c r="E10" s="18">
        <v>951</v>
      </c>
      <c r="F10" s="18">
        <v>1017</v>
      </c>
      <c r="G10" s="19">
        <v>0.45</v>
      </c>
      <c r="H10" s="18">
        <v>45</v>
      </c>
      <c r="I10" s="18" t="s">
        <v>38</v>
      </c>
      <c r="J10" s="18"/>
      <c r="K10" s="18">
        <v>969</v>
      </c>
      <c r="L10" s="18">
        <f t="shared" si="2"/>
        <v>-18</v>
      </c>
      <c r="M10" s="18"/>
      <c r="N10" s="18"/>
      <c r="O10" s="18">
        <v>279.40000000000009</v>
      </c>
      <c r="P10" s="18">
        <f t="shared" si="3"/>
        <v>190.2</v>
      </c>
      <c r="Q10" s="20">
        <f>9*P10-O10-F10</f>
        <v>415.39999999999986</v>
      </c>
      <c r="R10" s="5">
        <f t="shared" si="7"/>
        <v>415.39999999999986</v>
      </c>
      <c r="S10" s="20"/>
      <c r="T10" s="18"/>
      <c r="U10" s="1">
        <f t="shared" si="8"/>
        <v>9</v>
      </c>
      <c r="V10" s="18">
        <f t="shared" si="5"/>
        <v>6.8159831756046279</v>
      </c>
      <c r="W10" s="18">
        <v>237.8</v>
      </c>
      <c r="X10" s="18">
        <v>235</v>
      </c>
      <c r="Y10" s="18">
        <v>231.8</v>
      </c>
      <c r="Z10" s="18">
        <v>238.2</v>
      </c>
      <c r="AA10" s="18">
        <v>222.8</v>
      </c>
      <c r="AB10" s="18">
        <v>224</v>
      </c>
      <c r="AC10" s="18">
        <v>252.6</v>
      </c>
      <c r="AD10" s="18">
        <v>258.2</v>
      </c>
      <c r="AE10" s="18">
        <v>217.2</v>
      </c>
      <c r="AF10" s="18">
        <v>215.6</v>
      </c>
      <c r="AG10" s="18" t="s">
        <v>45</v>
      </c>
      <c r="AH10" s="1">
        <f t="shared" si="6"/>
        <v>187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42</v>
      </c>
      <c r="C11" s="1">
        <v>83</v>
      </c>
      <c r="D11" s="1">
        <v>60</v>
      </c>
      <c r="E11" s="1">
        <v>73</v>
      </c>
      <c r="F11" s="1">
        <v>51</v>
      </c>
      <c r="G11" s="8">
        <v>0.17</v>
      </c>
      <c r="H11" s="1">
        <v>180</v>
      </c>
      <c r="I11" s="1" t="s">
        <v>38</v>
      </c>
      <c r="J11" s="1"/>
      <c r="K11" s="1">
        <v>78</v>
      </c>
      <c r="L11" s="1">
        <f t="shared" si="2"/>
        <v>-5</v>
      </c>
      <c r="M11" s="1"/>
      <c r="N11" s="1"/>
      <c r="O11" s="1">
        <v>29.599999999999991</v>
      </c>
      <c r="P11" s="1">
        <f t="shared" si="3"/>
        <v>14.6</v>
      </c>
      <c r="Q11" s="5">
        <f t="shared" si="4"/>
        <v>65.400000000000006</v>
      </c>
      <c r="R11" s="5">
        <f t="shared" si="7"/>
        <v>65.400000000000006</v>
      </c>
      <c r="S11" s="5"/>
      <c r="T11" s="1"/>
      <c r="U11" s="1">
        <f t="shared" si="8"/>
        <v>10</v>
      </c>
      <c r="V11" s="1">
        <f t="shared" si="5"/>
        <v>5.5205479452054789</v>
      </c>
      <c r="W11" s="1">
        <v>12.6</v>
      </c>
      <c r="X11" s="1">
        <v>12.8</v>
      </c>
      <c r="Y11" s="1">
        <v>12.8</v>
      </c>
      <c r="Z11" s="1">
        <v>10.4</v>
      </c>
      <c r="AA11" s="1">
        <v>14.2</v>
      </c>
      <c r="AB11" s="1">
        <v>14.4</v>
      </c>
      <c r="AC11" s="1">
        <v>13.4</v>
      </c>
      <c r="AD11" s="1">
        <v>13</v>
      </c>
      <c r="AE11" s="1">
        <v>11.6</v>
      </c>
      <c r="AF11" s="1">
        <v>13.2</v>
      </c>
      <c r="AG11" s="1" t="s">
        <v>47</v>
      </c>
      <c r="AH11" s="1">
        <f t="shared" si="6"/>
        <v>11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42</v>
      </c>
      <c r="C12" s="1">
        <v>117</v>
      </c>
      <c r="D12" s="1">
        <v>42</v>
      </c>
      <c r="E12" s="1">
        <v>74</v>
      </c>
      <c r="F12" s="1">
        <v>47</v>
      </c>
      <c r="G12" s="8">
        <v>0.3</v>
      </c>
      <c r="H12" s="1">
        <v>40</v>
      </c>
      <c r="I12" s="1" t="s">
        <v>38</v>
      </c>
      <c r="J12" s="1"/>
      <c r="K12" s="1">
        <v>80</v>
      </c>
      <c r="L12" s="1">
        <f t="shared" si="2"/>
        <v>-6</v>
      </c>
      <c r="M12" s="1"/>
      <c r="N12" s="1"/>
      <c r="O12" s="1">
        <v>69</v>
      </c>
      <c r="P12" s="1">
        <f t="shared" si="3"/>
        <v>14.8</v>
      </c>
      <c r="Q12" s="5">
        <f t="shared" si="4"/>
        <v>32</v>
      </c>
      <c r="R12" s="5">
        <f t="shared" si="7"/>
        <v>32</v>
      </c>
      <c r="S12" s="5"/>
      <c r="T12" s="1"/>
      <c r="U12" s="1">
        <f t="shared" si="8"/>
        <v>10</v>
      </c>
      <c r="V12" s="1">
        <f t="shared" si="5"/>
        <v>7.8378378378378377</v>
      </c>
      <c r="W12" s="1">
        <v>15</v>
      </c>
      <c r="X12" s="1">
        <v>10.6</v>
      </c>
      <c r="Y12" s="1">
        <v>12.8</v>
      </c>
      <c r="Z12" s="1">
        <v>14.4</v>
      </c>
      <c r="AA12" s="1">
        <v>12</v>
      </c>
      <c r="AB12" s="1">
        <v>13.4</v>
      </c>
      <c r="AC12" s="1">
        <v>14</v>
      </c>
      <c r="AD12" s="1">
        <v>12.2</v>
      </c>
      <c r="AE12" s="1">
        <v>13.6</v>
      </c>
      <c r="AF12" s="1">
        <v>13.6</v>
      </c>
      <c r="AG12" s="1"/>
      <c r="AH12" s="1">
        <f t="shared" si="6"/>
        <v>10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42</v>
      </c>
      <c r="C13" s="1">
        <v>194</v>
      </c>
      <c r="D13" s="1">
        <v>345</v>
      </c>
      <c r="E13" s="1">
        <v>209</v>
      </c>
      <c r="F13" s="1">
        <v>315</v>
      </c>
      <c r="G13" s="8">
        <v>0.17</v>
      </c>
      <c r="H13" s="1">
        <v>180</v>
      </c>
      <c r="I13" s="1" t="s">
        <v>38</v>
      </c>
      <c r="J13" s="1"/>
      <c r="K13" s="1">
        <v>209</v>
      </c>
      <c r="L13" s="1">
        <f t="shared" si="2"/>
        <v>0</v>
      </c>
      <c r="M13" s="1"/>
      <c r="N13" s="1"/>
      <c r="O13" s="1">
        <v>191.8</v>
      </c>
      <c r="P13" s="1">
        <f t="shared" si="3"/>
        <v>41.8</v>
      </c>
      <c r="Q13" s="5"/>
      <c r="R13" s="5">
        <f t="shared" si="7"/>
        <v>0</v>
      </c>
      <c r="S13" s="5"/>
      <c r="T13" s="1"/>
      <c r="U13" s="1">
        <f t="shared" si="8"/>
        <v>12.1244019138756</v>
      </c>
      <c r="V13" s="1">
        <f t="shared" si="5"/>
        <v>12.1244019138756</v>
      </c>
      <c r="W13" s="1">
        <v>48.8</v>
      </c>
      <c r="X13" s="1">
        <v>43.6</v>
      </c>
      <c r="Y13" s="1">
        <v>34</v>
      </c>
      <c r="Z13" s="1">
        <v>39.6</v>
      </c>
      <c r="AA13" s="1">
        <v>42.6</v>
      </c>
      <c r="AB13" s="1">
        <v>36.200000000000003</v>
      </c>
      <c r="AC13" s="1">
        <v>43.6</v>
      </c>
      <c r="AD13" s="1">
        <v>44.2</v>
      </c>
      <c r="AE13" s="1">
        <v>43.6</v>
      </c>
      <c r="AF13" s="1">
        <v>46</v>
      </c>
      <c r="AG13" s="1"/>
      <c r="AH13" s="1">
        <f t="shared" si="6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42</v>
      </c>
      <c r="C14" s="11"/>
      <c r="D14" s="11"/>
      <c r="E14" s="11"/>
      <c r="F14" s="11"/>
      <c r="G14" s="12">
        <v>0</v>
      </c>
      <c r="H14" s="11">
        <v>50</v>
      </c>
      <c r="I14" s="11" t="s">
        <v>38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>
        <f t="shared" si="3"/>
        <v>0</v>
      </c>
      <c r="Q14" s="13"/>
      <c r="R14" s="5">
        <f t="shared" si="7"/>
        <v>0</v>
      </c>
      <c r="S14" s="13"/>
      <c r="T14" s="11"/>
      <c r="U14" s="1" t="e">
        <f t="shared" si="8"/>
        <v>#DIV/0!</v>
      </c>
      <c r="V14" s="11" t="e">
        <f t="shared" si="5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 t="s">
        <v>51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42</v>
      </c>
      <c r="C15" s="1">
        <v>14</v>
      </c>
      <c r="D15" s="1">
        <v>12</v>
      </c>
      <c r="E15" s="1">
        <v>8</v>
      </c>
      <c r="F15" s="1">
        <v>17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-1</v>
      </c>
      <c r="M15" s="1"/>
      <c r="N15" s="1"/>
      <c r="O15" s="1">
        <v>0</v>
      </c>
      <c r="P15" s="1">
        <f t="shared" si="3"/>
        <v>1.6</v>
      </c>
      <c r="Q15" s="5"/>
      <c r="R15" s="5">
        <f t="shared" si="7"/>
        <v>0</v>
      </c>
      <c r="S15" s="5"/>
      <c r="T15" s="1"/>
      <c r="U15" s="1">
        <f t="shared" si="8"/>
        <v>10.625</v>
      </c>
      <c r="V15" s="1">
        <f t="shared" si="5"/>
        <v>10.625</v>
      </c>
      <c r="W15" s="1">
        <v>0.2</v>
      </c>
      <c r="X15" s="1">
        <v>0.2</v>
      </c>
      <c r="Y15" s="1">
        <v>1.8</v>
      </c>
      <c r="Z15" s="1">
        <v>1.8</v>
      </c>
      <c r="AA15" s="1">
        <v>1.4</v>
      </c>
      <c r="AB15" s="1">
        <v>1.6</v>
      </c>
      <c r="AC15" s="1">
        <v>1.4</v>
      </c>
      <c r="AD15" s="1">
        <v>1.2</v>
      </c>
      <c r="AE15" s="1">
        <v>0.4</v>
      </c>
      <c r="AF15" s="1">
        <v>1.2</v>
      </c>
      <c r="AG15" s="1"/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5" t="s">
        <v>53</v>
      </c>
      <c r="B16" s="15" t="s">
        <v>37</v>
      </c>
      <c r="C16" s="15">
        <v>588.37099999999998</v>
      </c>
      <c r="D16" s="15">
        <v>440.77699999999999</v>
      </c>
      <c r="E16" s="15">
        <v>591.93799999999999</v>
      </c>
      <c r="F16" s="15">
        <v>381.18799999999999</v>
      </c>
      <c r="G16" s="16">
        <v>1</v>
      </c>
      <c r="H16" s="15">
        <v>55</v>
      </c>
      <c r="I16" s="15" t="s">
        <v>38</v>
      </c>
      <c r="J16" s="15"/>
      <c r="K16" s="15">
        <v>590.91399999999999</v>
      </c>
      <c r="L16" s="15">
        <f t="shared" si="2"/>
        <v>1.0240000000000009</v>
      </c>
      <c r="M16" s="15"/>
      <c r="N16" s="15"/>
      <c r="O16" s="15">
        <v>220.81800000000001</v>
      </c>
      <c r="P16" s="15">
        <f t="shared" si="3"/>
        <v>118.38759999999999</v>
      </c>
      <c r="Q16" s="17">
        <f>11*P16-O16-F16</f>
        <v>700.25760000000002</v>
      </c>
      <c r="R16" s="21">
        <f>Q16+$R$1*P16</f>
        <v>907.43589999999995</v>
      </c>
      <c r="S16" s="17"/>
      <c r="T16" s="15"/>
      <c r="U16" s="1">
        <f t="shared" si="8"/>
        <v>12.75</v>
      </c>
      <c r="V16" s="15">
        <f t="shared" si="5"/>
        <v>5.0850426902817523</v>
      </c>
      <c r="W16" s="15">
        <v>77.792400000000001</v>
      </c>
      <c r="X16" s="15">
        <v>79.216800000000006</v>
      </c>
      <c r="Y16" s="15">
        <v>88.628599999999992</v>
      </c>
      <c r="Z16" s="15">
        <v>90.066999999999993</v>
      </c>
      <c r="AA16" s="15">
        <v>91.001800000000003</v>
      </c>
      <c r="AB16" s="15">
        <v>81.5792</v>
      </c>
      <c r="AC16" s="15">
        <v>71.530600000000007</v>
      </c>
      <c r="AD16" s="15">
        <v>76.925399999999996</v>
      </c>
      <c r="AE16" s="15">
        <v>105.2116</v>
      </c>
      <c r="AF16" s="15">
        <v>115.2756</v>
      </c>
      <c r="AG16" s="15" t="s">
        <v>54</v>
      </c>
      <c r="AH16" s="1">
        <f t="shared" si="6"/>
        <v>907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5" t="s">
        <v>55</v>
      </c>
      <c r="B17" s="15" t="s">
        <v>37</v>
      </c>
      <c r="C17" s="15">
        <v>2145.4470000000001</v>
      </c>
      <c r="D17" s="15">
        <v>2998.6039999999998</v>
      </c>
      <c r="E17" s="15">
        <v>1920.0509999999999</v>
      </c>
      <c r="F17" s="15">
        <v>2860.741</v>
      </c>
      <c r="G17" s="16">
        <v>1</v>
      </c>
      <c r="H17" s="15">
        <v>50</v>
      </c>
      <c r="I17" s="15" t="s">
        <v>38</v>
      </c>
      <c r="J17" s="15"/>
      <c r="K17" s="15">
        <v>2057.29</v>
      </c>
      <c r="L17" s="15">
        <f t="shared" si="2"/>
        <v>-137.23900000000003</v>
      </c>
      <c r="M17" s="15"/>
      <c r="N17" s="15"/>
      <c r="O17" s="15">
        <v>2126.1828599999999</v>
      </c>
      <c r="P17" s="15">
        <f t="shared" si="3"/>
        <v>384.0102</v>
      </c>
      <c r="Q17" s="17"/>
      <c r="R17" s="5">
        <f t="shared" si="7"/>
        <v>0</v>
      </c>
      <c r="S17" s="17"/>
      <c r="T17" s="15"/>
      <c r="U17" s="1">
        <f t="shared" si="8"/>
        <v>12.98643593321219</v>
      </c>
      <c r="V17" s="15">
        <f t="shared" si="5"/>
        <v>12.98643593321219</v>
      </c>
      <c r="W17" s="15">
        <v>472.40879999999999</v>
      </c>
      <c r="X17" s="15">
        <v>479.71559999999999</v>
      </c>
      <c r="Y17" s="15">
        <v>460.98100000000011</v>
      </c>
      <c r="Z17" s="15">
        <v>475.84</v>
      </c>
      <c r="AA17" s="15">
        <v>441.50819999999999</v>
      </c>
      <c r="AB17" s="15">
        <v>421.17540000000002</v>
      </c>
      <c r="AC17" s="15">
        <v>424.50819999999999</v>
      </c>
      <c r="AD17" s="15">
        <v>438.31679999999989</v>
      </c>
      <c r="AE17" s="15">
        <v>413.57659999999998</v>
      </c>
      <c r="AF17" s="15">
        <v>377.2808</v>
      </c>
      <c r="AG17" s="15" t="s">
        <v>56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37</v>
      </c>
      <c r="C18" s="1">
        <v>256.584</v>
      </c>
      <c r="D18" s="1">
        <v>97.328999999999994</v>
      </c>
      <c r="E18" s="1">
        <v>179.14599999999999</v>
      </c>
      <c r="F18" s="1">
        <v>154.708</v>
      </c>
      <c r="G18" s="8">
        <v>1</v>
      </c>
      <c r="H18" s="1">
        <v>60</v>
      </c>
      <c r="I18" s="1" t="s">
        <v>38</v>
      </c>
      <c r="J18" s="1"/>
      <c r="K18" s="1">
        <v>172.99</v>
      </c>
      <c r="L18" s="1">
        <f t="shared" si="2"/>
        <v>6.1559999999999775</v>
      </c>
      <c r="M18" s="1"/>
      <c r="N18" s="1"/>
      <c r="O18" s="1">
        <v>52.888599999999968</v>
      </c>
      <c r="P18" s="1">
        <f t="shared" si="3"/>
        <v>35.8292</v>
      </c>
      <c r="Q18" s="5">
        <f t="shared" ref="Q18:Q30" si="9">10*P18-O18-F18</f>
        <v>150.69540000000003</v>
      </c>
      <c r="R18" s="21">
        <f t="shared" ref="R18:R19" si="10">Q18+$R$1*P18</f>
        <v>213.39650000000003</v>
      </c>
      <c r="S18" s="5"/>
      <c r="T18" s="1"/>
      <c r="U18" s="1">
        <f t="shared" si="8"/>
        <v>11.75</v>
      </c>
      <c r="V18" s="1">
        <f t="shared" si="5"/>
        <v>5.7940618266665167</v>
      </c>
      <c r="W18" s="1">
        <v>31.8916</v>
      </c>
      <c r="X18" s="1">
        <v>30.12</v>
      </c>
      <c r="Y18" s="1">
        <v>35.631999999999998</v>
      </c>
      <c r="Z18" s="1">
        <v>43.188600000000001</v>
      </c>
      <c r="AA18" s="1">
        <v>35.645200000000003</v>
      </c>
      <c r="AB18" s="1">
        <v>28.784199999999998</v>
      </c>
      <c r="AC18" s="1">
        <v>24.1326</v>
      </c>
      <c r="AD18" s="1">
        <v>26.4222</v>
      </c>
      <c r="AE18" s="1">
        <v>36.233999999999988</v>
      </c>
      <c r="AF18" s="1">
        <v>40.1188</v>
      </c>
      <c r="AG18" s="1"/>
      <c r="AH18" s="1">
        <f t="shared" si="6"/>
        <v>213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58</v>
      </c>
      <c r="B19" s="15" t="s">
        <v>37</v>
      </c>
      <c r="C19" s="15">
        <v>692.11800000000005</v>
      </c>
      <c r="D19" s="15">
        <v>2026.0740000000001</v>
      </c>
      <c r="E19" s="15">
        <v>1139.221</v>
      </c>
      <c r="F19" s="15">
        <v>1110.75</v>
      </c>
      <c r="G19" s="16">
        <v>1</v>
      </c>
      <c r="H19" s="15">
        <v>60</v>
      </c>
      <c r="I19" s="15" t="s">
        <v>38</v>
      </c>
      <c r="J19" s="15"/>
      <c r="K19" s="15">
        <v>1191.55</v>
      </c>
      <c r="L19" s="15">
        <f t="shared" si="2"/>
        <v>-52.328999999999951</v>
      </c>
      <c r="M19" s="15"/>
      <c r="N19" s="15"/>
      <c r="O19" s="15">
        <v>0</v>
      </c>
      <c r="P19" s="15">
        <f t="shared" si="3"/>
        <v>227.8442</v>
      </c>
      <c r="Q19" s="17">
        <f>11*P19-O19-F19</f>
        <v>1395.5362</v>
      </c>
      <c r="R19" s="21">
        <f t="shared" si="10"/>
        <v>1794.2635500000001</v>
      </c>
      <c r="S19" s="17"/>
      <c r="T19" s="15"/>
      <c r="U19" s="1">
        <f t="shared" si="8"/>
        <v>12.75</v>
      </c>
      <c r="V19" s="15">
        <f t="shared" si="5"/>
        <v>4.8750418048824589</v>
      </c>
      <c r="W19" s="15">
        <v>166.01759999999999</v>
      </c>
      <c r="X19" s="15">
        <v>185.58019999999999</v>
      </c>
      <c r="Y19" s="15">
        <v>183.85839999999999</v>
      </c>
      <c r="Z19" s="15">
        <v>175.65020000000001</v>
      </c>
      <c r="AA19" s="15">
        <v>144.51679999999999</v>
      </c>
      <c r="AB19" s="15">
        <v>137.75380000000001</v>
      </c>
      <c r="AC19" s="15">
        <v>149.047</v>
      </c>
      <c r="AD19" s="15">
        <v>145.4948</v>
      </c>
      <c r="AE19" s="15">
        <v>190.52279999999999</v>
      </c>
      <c r="AF19" s="15">
        <v>257.93779999999998</v>
      </c>
      <c r="AG19" s="15" t="s">
        <v>59</v>
      </c>
      <c r="AH19" s="1">
        <f t="shared" si="6"/>
        <v>1794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37</v>
      </c>
      <c r="C20" s="1">
        <v>231.53100000000001</v>
      </c>
      <c r="D20" s="1">
        <v>32.811</v>
      </c>
      <c r="E20" s="1">
        <v>139.50700000000001</v>
      </c>
      <c r="F20" s="1">
        <v>91.885999999999996</v>
      </c>
      <c r="G20" s="8">
        <v>1</v>
      </c>
      <c r="H20" s="1">
        <v>60</v>
      </c>
      <c r="I20" s="1" t="s">
        <v>38</v>
      </c>
      <c r="J20" s="1"/>
      <c r="K20" s="1">
        <v>150.696</v>
      </c>
      <c r="L20" s="1">
        <f t="shared" si="2"/>
        <v>-11.188999999999993</v>
      </c>
      <c r="M20" s="1"/>
      <c r="N20" s="1"/>
      <c r="O20" s="1">
        <v>98.635400000000004</v>
      </c>
      <c r="P20" s="1">
        <f t="shared" si="3"/>
        <v>27.901400000000002</v>
      </c>
      <c r="Q20" s="5">
        <f t="shared" si="9"/>
        <v>88.49260000000001</v>
      </c>
      <c r="R20" s="5">
        <f t="shared" si="7"/>
        <v>88.49260000000001</v>
      </c>
      <c r="S20" s="5"/>
      <c r="T20" s="1"/>
      <c r="U20" s="1">
        <f t="shared" si="8"/>
        <v>10</v>
      </c>
      <c r="V20" s="1">
        <f t="shared" si="5"/>
        <v>6.8283813715440793</v>
      </c>
      <c r="W20" s="1">
        <v>26.0014</v>
      </c>
      <c r="X20" s="1">
        <v>21.007200000000001</v>
      </c>
      <c r="Y20" s="1">
        <v>27.958200000000001</v>
      </c>
      <c r="Z20" s="1">
        <v>34.876800000000003</v>
      </c>
      <c r="AA20" s="1">
        <v>27.606400000000001</v>
      </c>
      <c r="AB20" s="1">
        <v>20.514800000000001</v>
      </c>
      <c r="AC20" s="1">
        <v>20.9696</v>
      </c>
      <c r="AD20" s="1">
        <v>25.542400000000001</v>
      </c>
      <c r="AE20" s="1">
        <v>24.552399999999999</v>
      </c>
      <c r="AF20" s="1">
        <v>25.103000000000002</v>
      </c>
      <c r="AG20" s="1"/>
      <c r="AH20" s="1">
        <f t="shared" si="6"/>
        <v>88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61</v>
      </c>
      <c r="B21" s="15" t="s">
        <v>37</v>
      </c>
      <c r="C21" s="15">
        <v>1583.9749999999999</v>
      </c>
      <c r="D21" s="15">
        <v>2135.6559999999999</v>
      </c>
      <c r="E21" s="15">
        <v>1348.896</v>
      </c>
      <c r="F21" s="15">
        <v>2227.491</v>
      </c>
      <c r="G21" s="16">
        <v>1</v>
      </c>
      <c r="H21" s="15">
        <v>60</v>
      </c>
      <c r="I21" s="15" t="s">
        <v>38</v>
      </c>
      <c r="J21" s="15"/>
      <c r="K21" s="15">
        <v>1348.2380000000001</v>
      </c>
      <c r="L21" s="15">
        <f t="shared" si="2"/>
        <v>0.65799999999990177</v>
      </c>
      <c r="M21" s="15"/>
      <c r="N21" s="15"/>
      <c r="O21" s="15">
        <v>718.0191999999995</v>
      </c>
      <c r="P21" s="15">
        <f t="shared" si="3"/>
        <v>269.7792</v>
      </c>
      <c r="Q21" s="17">
        <f>11*P21-O21-F21</f>
        <v>22.061000000000604</v>
      </c>
      <c r="R21" s="21">
        <f>Q21+$R$1*P21</f>
        <v>494.17460000000062</v>
      </c>
      <c r="S21" s="17"/>
      <c r="T21" s="15"/>
      <c r="U21" s="1">
        <f t="shared" si="8"/>
        <v>12.750000000000002</v>
      </c>
      <c r="V21" s="15">
        <f t="shared" si="5"/>
        <v>10.918225719403125</v>
      </c>
      <c r="W21" s="15">
        <v>288.16300000000001</v>
      </c>
      <c r="X21" s="15">
        <v>290.39339999999999</v>
      </c>
      <c r="Y21" s="15">
        <v>332.70420000000001</v>
      </c>
      <c r="Z21" s="15">
        <v>334.67959999999999</v>
      </c>
      <c r="AA21" s="15">
        <v>303.09699999999998</v>
      </c>
      <c r="AB21" s="15">
        <v>296.03019999999998</v>
      </c>
      <c r="AC21" s="15">
        <v>283.2774</v>
      </c>
      <c r="AD21" s="15">
        <v>283.74220000000003</v>
      </c>
      <c r="AE21" s="15">
        <v>253.77359999999999</v>
      </c>
      <c r="AF21" s="15">
        <v>255.26779999999999</v>
      </c>
      <c r="AG21" s="15" t="s">
        <v>56</v>
      </c>
      <c r="AH21" s="1">
        <f t="shared" si="6"/>
        <v>494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62</v>
      </c>
      <c r="B22" s="18" t="s">
        <v>37</v>
      </c>
      <c r="C22" s="18">
        <v>367.12599999999998</v>
      </c>
      <c r="D22" s="18">
        <v>333.21899999999999</v>
      </c>
      <c r="E22" s="18">
        <v>276.13200000000001</v>
      </c>
      <c r="F22" s="18">
        <v>388.87799999999999</v>
      </c>
      <c r="G22" s="19">
        <v>1</v>
      </c>
      <c r="H22" s="18">
        <v>60</v>
      </c>
      <c r="I22" s="18" t="s">
        <v>38</v>
      </c>
      <c r="J22" s="18"/>
      <c r="K22" s="18">
        <v>269.45</v>
      </c>
      <c r="L22" s="18">
        <f t="shared" si="2"/>
        <v>6.6820000000000164</v>
      </c>
      <c r="M22" s="18"/>
      <c r="N22" s="18"/>
      <c r="O22" s="18">
        <v>0</v>
      </c>
      <c r="P22" s="18">
        <f t="shared" si="3"/>
        <v>55.226399999999998</v>
      </c>
      <c r="Q22" s="20">
        <f>9*P22-O22-F22</f>
        <v>108.15960000000001</v>
      </c>
      <c r="R22" s="5">
        <f t="shared" si="7"/>
        <v>108.15960000000001</v>
      </c>
      <c r="S22" s="20"/>
      <c r="T22" s="18"/>
      <c r="U22" s="1">
        <f t="shared" si="8"/>
        <v>9</v>
      </c>
      <c r="V22" s="18">
        <f t="shared" si="5"/>
        <v>7.0415236191386725</v>
      </c>
      <c r="W22" s="18">
        <v>96.601399999999998</v>
      </c>
      <c r="X22" s="18">
        <v>104.1828</v>
      </c>
      <c r="Y22" s="18">
        <v>116.2882</v>
      </c>
      <c r="Z22" s="18">
        <v>109.4606</v>
      </c>
      <c r="AA22" s="18">
        <v>97.521000000000001</v>
      </c>
      <c r="AB22" s="18">
        <v>97.651399999999995</v>
      </c>
      <c r="AC22" s="18">
        <v>96.418399999999991</v>
      </c>
      <c r="AD22" s="18">
        <v>97.198999999999998</v>
      </c>
      <c r="AE22" s="18">
        <v>96.644199999999998</v>
      </c>
      <c r="AF22" s="18">
        <v>88.795000000000002</v>
      </c>
      <c r="AG22" s="18" t="s">
        <v>63</v>
      </c>
      <c r="AH22" s="1">
        <f t="shared" si="6"/>
        <v>108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5" t="s">
        <v>64</v>
      </c>
      <c r="B23" s="15" t="s">
        <v>37</v>
      </c>
      <c r="C23" s="15">
        <v>434.65499999999997</v>
      </c>
      <c r="D23" s="15">
        <v>223.65</v>
      </c>
      <c r="E23" s="15">
        <v>349.351</v>
      </c>
      <c r="F23" s="15">
        <v>255.18199999999999</v>
      </c>
      <c r="G23" s="16">
        <v>1</v>
      </c>
      <c r="H23" s="15">
        <v>60</v>
      </c>
      <c r="I23" s="15" t="s">
        <v>38</v>
      </c>
      <c r="J23" s="15"/>
      <c r="K23" s="15">
        <v>351.92</v>
      </c>
      <c r="L23" s="15">
        <f t="shared" si="2"/>
        <v>-2.5690000000000168</v>
      </c>
      <c r="M23" s="15"/>
      <c r="N23" s="15"/>
      <c r="O23" s="15">
        <v>92.282399999999996</v>
      </c>
      <c r="P23" s="15">
        <f t="shared" si="3"/>
        <v>69.870199999999997</v>
      </c>
      <c r="Q23" s="17">
        <f t="shared" ref="Q23" si="11">11*P23-O23-F23</f>
        <v>421.1078</v>
      </c>
      <c r="R23" s="21">
        <f>Q23+$R$1*P23</f>
        <v>543.38064999999995</v>
      </c>
      <c r="S23" s="17"/>
      <c r="T23" s="15"/>
      <c r="U23" s="1">
        <f t="shared" si="8"/>
        <v>12.75</v>
      </c>
      <c r="V23" s="15">
        <f t="shared" si="5"/>
        <v>4.9729985029383048</v>
      </c>
      <c r="W23" s="15">
        <v>46.141199999999998</v>
      </c>
      <c r="X23" s="15">
        <v>49.537599999999998</v>
      </c>
      <c r="Y23" s="15">
        <v>58.233600000000003</v>
      </c>
      <c r="Z23" s="15">
        <v>61.545399999999987</v>
      </c>
      <c r="AA23" s="15">
        <v>43.439599999999999</v>
      </c>
      <c r="AB23" s="15">
        <v>34.970599999999997</v>
      </c>
      <c r="AC23" s="15">
        <v>43.956200000000003</v>
      </c>
      <c r="AD23" s="15">
        <v>47.874400000000001</v>
      </c>
      <c r="AE23" s="15">
        <v>77.718400000000003</v>
      </c>
      <c r="AF23" s="15">
        <v>86.347999999999999</v>
      </c>
      <c r="AG23" s="15" t="s">
        <v>54</v>
      </c>
      <c r="AH23" s="1">
        <f t="shared" si="6"/>
        <v>543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65</v>
      </c>
      <c r="B24" s="15" t="s">
        <v>37</v>
      </c>
      <c r="C24" s="15">
        <v>508.74799999999999</v>
      </c>
      <c r="D24" s="15">
        <v>1243.595</v>
      </c>
      <c r="E24" s="15">
        <v>511.10700000000003</v>
      </c>
      <c r="F24" s="15">
        <v>1166.463</v>
      </c>
      <c r="G24" s="16">
        <v>1</v>
      </c>
      <c r="H24" s="15">
        <v>60</v>
      </c>
      <c r="I24" s="15" t="s">
        <v>38</v>
      </c>
      <c r="J24" s="15"/>
      <c r="K24" s="15">
        <v>511.601</v>
      </c>
      <c r="L24" s="15">
        <f t="shared" si="2"/>
        <v>-0.49399999999997135</v>
      </c>
      <c r="M24" s="15"/>
      <c r="N24" s="15"/>
      <c r="O24" s="15">
        <v>304.73520000000019</v>
      </c>
      <c r="P24" s="15">
        <f t="shared" si="3"/>
        <v>102.2214</v>
      </c>
      <c r="Q24" s="17"/>
      <c r="R24" s="5">
        <f t="shared" si="7"/>
        <v>0</v>
      </c>
      <c r="S24" s="17"/>
      <c r="T24" s="15"/>
      <c r="U24" s="1">
        <f t="shared" si="8"/>
        <v>14.392272068275334</v>
      </c>
      <c r="V24" s="15">
        <f t="shared" si="5"/>
        <v>14.392272068275334</v>
      </c>
      <c r="W24" s="15">
        <v>133.8724</v>
      </c>
      <c r="X24" s="15">
        <v>137.6052</v>
      </c>
      <c r="Y24" s="15">
        <v>124.22620000000001</v>
      </c>
      <c r="Z24" s="15">
        <v>122.66459999999999</v>
      </c>
      <c r="AA24" s="15">
        <v>114.6974</v>
      </c>
      <c r="AB24" s="15">
        <v>110.6358</v>
      </c>
      <c r="AC24" s="15">
        <v>112.8672</v>
      </c>
      <c r="AD24" s="15">
        <v>115.6032</v>
      </c>
      <c r="AE24" s="15">
        <v>98.150599999999997</v>
      </c>
      <c r="AF24" s="15">
        <v>91.14500000000001</v>
      </c>
      <c r="AG24" s="15" t="s">
        <v>56</v>
      </c>
      <c r="AH24" s="1">
        <f t="shared" si="6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37</v>
      </c>
      <c r="C25" s="1">
        <v>277.22699999999998</v>
      </c>
      <c r="D25" s="1">
        <v>275.20699999999999</v>
      </c>
      <c r="E25" s="1">
        <v>234.846</v>
      </c>
      <c r="F25" s="1">
        <v>276.49599999999998</v>
      </c>
      <c r="G25" s="8">
        <v>1</v>
      </c>
      <c r="H25" s="1">
        <v>30</v>
      </c>
      <c r="I25" s="1" t="s">
        <v>38</v>
      </c>
      <c r="J25" s="1"/>
      <c r="K25" s="1">
        <v>250.024</v>
      </c>
      <c r="L25" s="1">
        <f t="shared" si="2"/>
        <v>-15.177999999999997</v>
      </c>
      <c r="M25" s="1"/>
      <c r="N25" s="1"/>
      <c r="O25" s="1">
        <v>67.103799999999978</v>
      </c>
      <c r="P25" s="1">
        <f t="shared" si="3"/>
        <v>46.969200000000001</v>
      </c>
      <c r="Q25" s="5">
        <f t="shared" si="9"/>
        <v>126.09220000000005</v>
      </c>
      <c r="R25" s="5">
        <f t="shared" si="7"/>
        <v>126.09220000000005</v>
      </c>
      <c r="S25" s="5"/>
      <c r="T25" s="1"/>
      <c r="U25" s="1">
        <f t="shared" si="8"/>
        <v>10</v>
      </c>
      <c r="V25" s="1">
        <f t="shared" si="5"/>
        <v>7.3154279825928468</v>
      </c>
      <c r="W25" s="1">
        <v>47.738799999999998</v>
      </c>
      <c r="X25" s="1">
        <v>50.384599999999999</v>
      </c>
      <c r="Y25" s="1">
        <v>55.419800000000002</v>
      </c>
      <c r="Z25" s="1">
        <v>53.334000000000003</v>
      </c>
      <c r="AA25" s="1">
        <v>49.814599999999999</v>
      </c>
      <c r="AB25" s="1">
        <v>51.289200000000008</v>
      </c>
      <c r="AC25" s="1">
        <v>53.477600000000002</v>
      </c>
      <c r="AD25" s="1">
        <v>52.096400000000003</v>
      </c>
      <c r="AE25" s="1">
        <v>56.688800000000001</v>
      </c>
      <c r="AF25" s="1">
        <v>59.389800000000001</v>
      </c>
      <c r="AG25" s="1"/>
      <c r="AH25" s="1">
        <f t="shared" si="6"/>
        <v>126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67</v>
      </c>
      <c r="B26" s="1" t="s">
        <v>37</v>
      </c>
      <c r="C26" s="1">
        <v>203.08699999999999</v>
      </c>
      <c r="D26" s="1">
        <v>301.46499999999997</v>
      </c>
      <c r="E26" s="1">
        <v>247.495</v>
      </c>
      <c r="F26" s="1">
        <v>178.77199999999999</v>
      </c>
      <c r="G26" s="8">
        <v>1</v>
      </c>
      <c r="H26" s="1">
        <v>30</v>
      </c>
      <c r="I26" s="1" t="s">
        <v>38</v>
      </c>
      <c r="J26" s="1"/>
      <c r="K26" s="1">
        <v>285.43900000000002</v>
      </c>
      <c r="L26" s="1">
        <f t="shared" si="2"/>
        <v>-37.944000000000017</v>
      </c>
      <c r="M26" s="1"/>
      <c r="N26" s="1"/>
      <c r="O26" s="1">
        <v>0</v>
      </c>
      <c r="P26" s="1">
        <f t="shared" si="3"/>
        <v>49.499000000000002</v>
      </c>
      <c r="Q26" s="5">
        <f t="shared" si="9"/>
        <v>316.21800000000002</v>
      </c>
      <c r="R26" s="5">
        <f t="shared" si="7"/>
        <v>316.21800000000002</v>
      </c>
      <c r="S26" s="5"/>
      <c r="T26" s="1"/>
      <c r="U26" s="1">
        <f t="shared" si="8"/>
        <v>10</v>
      </c>
      <c r="V26" s="1">
        <f t="shared" si="5"/>
        <v>3.6116285177478331</v>
      </c>
      <c r="W26" s="1">
        <v>24.888200000000001</v>
      </c>
      <c r="X26" s="1">
        <v>27.917000000000002</v>
      </c>
      <c r="Y26" s="1">
        <v>44.408000000000001</v>
      </c>
      <c r="Z26" s="1">
        <v>39.502200000000002</v>
      </c>
      <c r="AA26" s="1">
        <v>37.071800000000003</v>
      </c>
      <c r="AB26" s="1">
        <v>39.048000000000002</v>
      </c>
      <c r="AC26" s="1">
        <v>43.488999999999997</v>
      </c>
      <c r="AD26" s="1">
        <v>43.077599999999997</v>
      </c>
      <c r="AE26" s="1">
        <v>45.154000000000003</v>
      </c>
      <c r="AF26" s="1">
        <v>46.960999999999999</v>
      </c>
      <c r="AG26" s="1"/>
      <c r="AH26" s="1">
        <f t="shared" si="6"/>
        <v>316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5" t="s">
        <v>68</v>
      </c>
      <c r="B27" s="15" t="s">
        <v>37</v>
      </c>
      <c r="C27" s="15">
        <v>510.495</v>
      </c>
      <c r="D27" s="15">
        <v>662.53700000000003</v>
      </c>
      <c r="E27" s="15">
        <v>619.471</v>
      </c>
      <c r="F27" s="15">
        <v>478.70299999999997</v>
      </c>
      <c r="G27" s="16">
        <v>1</v>
      </c>
      <c r="H27" s="15">
        <v>30</v>
      </c>
      <c r="I27" s="15" t="s">
        <v>38</v>
      </c>
      <c r="J27" s="15"/>
      <c r="K27" s="15">
        <v>630.79999999999995</v>
      </c>
      <c r="L27" s="15">
        <f t="shared" si="2"/>
        <v>-11.328999999999951</v>
      </c>
      <c r="M27" s="15"/>
      <c r="N27" s="15"/>
      <c r="O27" s="15">
        <v>300</v>
      </c>
      <c r="P27" s="15">
        <f t="shared" si="3"/>
        <v>123.8942</v>
      </c>
      <c r="Q27" s="17">
        <f>11*P27-O27-F27</f>
        <v>584.13319999999999</v>
      </c>
      <c r="R27" s="5">
        <f t="shared" si="7"/>
        <v>584.13319999999999</v>
      </c>
      <c r="S27" s="17"/>
      <c r="T27" s="15"/>
      <c r="U27" s="1">
        <f t="shared" si="8"/>
        <v>11</v>
      </c>
      <c r="V27" s="15">
        <f t="shared" si="5"/>
        <v>6.2852256199240966</v>
      </c>
      <c r="W27" s="15">
        <v>87.121600000000001</v>
      </c>
      <c r="X27" s="15">
        <v>83.1798</v>
      </c>
      <c r="Y27" s="15">
        <v>92.336399999999998</v>
      </c>
      <c r="Z27" s="15">
        <v>93.342799999999997</v>
      </c>
      <c r="AA27" s="15">
        <v>83.33959999999999</v>
      </c>
      <c r="AB27" s="15">
        <v>90.965400000000002</v>
      </c>
      <c r="AC27" s="15">
        <v>95.712800000000001</v>
      </c>
      <c r="AD27" s="15">
        <v>91.939400000000006</v>
      </c>
      <c r="AE27" s="15">
        <v>86.789599999999993</v>
      </c>
      <c r="AF27" s="15">
        <v>89.793800000000005</v>
      </c>
      <c r="AG27" s="15" t="s">
        <v>69</v>
      </c>
      <c r="AH27" s="1">
        <f t="shared" si="6"/>
        <v>584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70</v>
      </c>
      <c r="B28" s="1" t="s">
        <v>37</v>
      </c>
      <c r="C28" s="1">
        <v>43.802</v>
      </c>
      <c r="D28" s="1">
        <v>73.137</v>
      </c>
      <c r="E28" s="1">
        <v>31.832000000000001</v>
      </c>
      <c r="F28" s="1">
        <v>73.968000000000004</v>
      </c>
      <c r="G28" s="8">
        <v>1</v>
      </c>
      <c r="H28" s="1">
        <v>45</v>
      </c>
      <c r="I28" s="1" t="s">
        <v>38</v>
      </c>
      <c r="J28" s="1"/>
      <c r="K28" s="1">
        <v>42.073999999999998</v>
      </c>
      <c r="L28" s="1">
        <f t="shared" si="2"/>
        <v>-10.241999999999997</v>
      </c>
      <c r="M28" s="1"/>
      <c r="N28" s="1"/>
      <c r="O28" s="1">
        <v>20.513000000000009</v>
      </c>
      <c r="P28" s="1">
        <f t="shared" si="3"/>
        <v>6.3664000000000005</v>
      </c>
      <c r="Q28" s="5"/>
      <c r="R28" s="5">
        <f t="shared" si="7"/>
        <v>0</v>
      </c>
      <c r="S28" s="5"/>
      <c r="T28" s="1"/>
      <c r="U28" s="1">
        <f t="shared" si="8"/>
        <v>14.840569238502136</v>
      </c>
      <c r="V28" s="1">
        <f t="shared" si="5"/>
        <v>14.840569238502136</v>
      </c>
      <c r="W28" s="1">
        <v>10.353</v>
      </c>
      <c r="X28" s="1">
        <v>9.5961999999999996</v>
      </c>
      <c r="Y28" s="1">
        <v>6.2252000000000001</v>
      </c>
      <c r="Z28" s="1">
        <v>8.8593999999999991</v>
      </c>
      <c r="AA28" s="1">
        <v>7.5011999999999999</v>
      </c>
      <c r="AB28" s="1">
        <v>6.3422000000000001</v>
      </c>
      <c r="AC28" s="1">
        <v>10.8622</v>
      </c>
      <c r="AD28" s="1">
        <v>10.716799999999999</v>
      </c>
      <c r="AE28" s="1">
        <v>7.9739999999999993</v>
      </c>
      <c r="AF28" s="1">
        <v>6.9029999999999996</v>
      </c>
      <c r="AG28" s="1"/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71</v>
      </c>
      <c r="B29" s="1" t="s">
        <v>37</v>
      </c>
      <c r="C29" s="1">
        <v>35.570999999999998</v>
      </c>
      <c r="D29" s="1">
        <v>8.51</v>
      </c>
      <c r="E29" s="1">
        <v>22.454000000000001</v>
      </c>
      <c r="F29" s="1">
        <v>19.279</v>
      </c>
      <c r="G29" s="8">
        <v>1</v>
      </c>
      <c r="H29" s="1">
        <v>40</v>
      </c>
      <c r="I29" s="1" t="s">
        <v>38</v>
      </c>
      <c r="J29" s="1"/>
      <c r="K29" s="1">
        <v>22.2</v>
      </c>
      <c r="L29" s="1">
        <f t="shared" si="2"/>
        <v>0.25400000000000134</v>
      </c>
      <c r="M29" s="1"/>
      <c r="N29" s="1"/>
      <c r="O29" s="1">
        <v>8.5705999999999918</v>
      </c>
      <c r="P29" s="1">
        <f t="shared" si="3"/>
        <v>4.4908000000000001</v>
      </c>
      <c r="Q29" s="5">
        <f t="shared" si="9"/>
        <v>17.05840000000001</v>
      </c>
      <c r="R29" s="5">
        <f t="shared" si="7"/>
        <v>17.05840000000001</v>
      </c>
      <c r="S29" s="5"/>
      <c r="T29" s="1"/>
      <c r="U29" s="1">
        <f t="shared" si="8"/>
        <v>10</v>
      </c>
      <c r="V29" s="1">
        <f t="shared" si="5"/>
        <v>6.2014785784270039</v>
      </c>
      <c r="W29" s="1">
        <v>4.1395999999999997</v>
      </c>
      <c r="X29" s="1">
        <v>3.839</v>
      </c>
      <c r="Y29" s="1">
        <v>2.7208000000000001</v>
      </c>
      <c r="Z29" s="1">
        <v>6.2030000000000003</v>
      </c>
      <c r="AA29" s="1">
        <v>5.8612000000000002</v>
      </c>
      <c r="AB29" s="1">
        <v>2.9607999999999999</v>
      </c>
      <c r="AC29" s="1">
        <v>4.6849999999999996</v>
      </c>
      <c r="AD29" s="1">
        <v>4.4029999999999996</v>
      </c>
      <c r="AE29" s="1">
        <v>4.359</v>
      </c>
      <c r="AF29" s="1">
        <v>7.6543999999999999</v>
      </c>
      <c r="AG29" s="1" t="s">
        <v>72</v>
      </c>
      <c r="AH29" s="1">
        <f t="shared" si="6"/>
        <v>17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73</v>
      </c>
      <c r="B30" s="1" t="s">
        <v>37</v>
      </c>
      <c r="C30" s="1">
        <v>162.27600000000001</v>
      </c>
      <c r="D30" s="1">
        <v>219.37</v>
      </c>
      <c r="E30" s="1">
        <v>148.66399999999999</v>
      </c>
      <c r="F30" s="1">
        <v>205.547</v>
      </c>
      <c r="G30" s="8">
        <v>1</v>
      </c>
      <c r="H30" s="1">
        <v>30</v>
      </c>
      <c r="I30" s="1" t="s">
        <v>38</v>
      </c>
      <c r="J30" s="1"/>
      <c r="K30" s="1">
        <v>170</v>
      </c>
      <c r="L30" s="1">
        <f t="shared" si="2"/>
        <v>-21.336000000000013</v>
      </c>
      <c r="M30" s="1"/>
      <c r="N30" s="1"/>
      <c r="O30" s="1">
        <v>20.9466</v>
      </c>
      <c r="P30" s="1">
        <f t="shared" si="3"/>
        <v>29.732799999999997</v>
      </c>
      <c r="Q30" s="5">
        <f t="shared" si="9"/>
        <v>70.834399999999988</v>
      </c>
      <c r="R30" s="5">
        <f t="shared" si="7"/>
        <v>70.834399999999988</v>
      </c>
      <c r="S30" s="5"/>
      <c r="T30" s="1"/>
      <c r="U30" s="1">
        <f t="shared" si="8"/>
        <v>10</v>
      </c>
      <c r="V30" s="1">
        <f t="shared" si="5"/>
        <v>7.6176343970295433</v>
      </c>
      <c r="W30" s="1">
        <v>30.884599999999999</v>
      </c>
      <c r="X30" s="1">
        <v>34.200200000000002</v>
      </c>
      <c r="Y30" s="1">
        <v>33.433</v>
      </c>
      <c r="Z30" s="1">
        <v>32.732600000000012</v>
      </c>
      <c r="AA30" s="1">
        <v>34.469200000000001</v>
      </c>
      <c r="AB30" s="1">
        <v>32.289200000000001</v>
      </c>
      <c r="AC30" s="1">
        <v>37.208199999999998</v>
      </c>
      <c r="AD30" s="1">
        <v>39.826999999999998</v>
      </c>
      <c r="AE30" s="1">
        <v>35.546599999999998</v>
      </c>
      <c r="AF30" s="1">
        <v>34.319800000000001</v>
      </c>
      <c r="AG30" s="1"/>
      <c r="AH30" s="1">
        <f t="shared" si="6"/>
        <v>71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1" t="s">
        <v>74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2"/>
        <v>0</v>
      </c>
      <c r="M31" s="11"/>
      <c r="N31" s="11"/>
      <c r="O31" s="11">
        <v>0</v>
      </c>
      <c r="P31" s="11">
        <f t="shared" si="3"/>
        <v>0</v>
      </c>
      <c r="Q31" s="13"/>
      <c r="R31" s="5">
        <f t="shared" si="7"/>
        <v>0</v>
      </c>
      <c r="S31" s="13"/>
      <c r="T31" s="11"/>
      <c r="U31" s="1" t="e">
        <f t="shared" si="8"/>
        <v>#DIV/0!</v>
      </c>
      <c r="V31" s="11" t="e">
        <f t="shared" si="5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-0.36199999999999999</v>
      </c>
      <c r="AD31" s="11">
        <v>-0.36199999999999999</v>
      </c>
      <c r="AE31" s="11">
        <v>0</v>
      </c>
      <c r="AF31" s="11">
        <v>0</v>
      </c>
      <c r="AG31" s="11" t="s">
        <v>51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1" t="s">
        <v>75</v>
      </c>
      <c r="B32" s="11" t="s">
        <v>37</v>
      </c>
      <c r="C32" s="11"/>
      <c r="D32" s="11"/>
      <c r="E32" s="11"/>
      <c r="F32" s="11"/>
      <c r="G32" s="12">
        <v>0</v>
      </c>
      <c r="H32" s="11">
        <v>50</v>
      </c>
      <c r="I32" s="11" t="s">
        <v>38</v>
      </c>
      <c r="J32" s="11"/>
      <c r="K32" s="11"/>
      <c r="L32" s="11">
        <f t="shared" si="2"/>
        <v>0</v>
      </c>
      <c r="M32" s="11"/>
      <c r="N32" s="11"/>
      <c r="O32" s="11">
        <v>0</v>
      </c>
      <c r="P32" s="11">
        <f t="shared" si="3"/>
        <v>0</v>
      </c>
      <c r="Q32" s="13"/>
      <c r="R32" s="5">
        <f t="shared" si="7"/>
        <v>0</v>
      </c>
      <c r="S32" s="13"/>
      <c r="T32" s="11"/>
      <c r="U32" s="1" t="e">
        <f t="shared" si="8"/>
        <v>#DIV/0!</v>
      </c>
      <c r="V32" s="11" t="e">
        <f t="shared" si="5"/>
        <v>#DIV/0!</v>
      </c>
      <c r="W32" s="11">
        <v>0</v>
      </c>
      <c r="X32" s="11">
        <v>-0.18140000000000001</v>
      </c>
      <c r="Y32" s="11">
        <v>-0.18140000000000001</v>
      </c>
      <c r="Z32" s="11">
        <v>-0.55959999999999999</v>
      </c>
      <c r="AA32" s="11">
        <v>-1.3026</v>
      </c>
      <c r="AB32" s="11">
        <v>-0.74299999999999999</v>
      </c>
      <c r="AC32" s="11">
        <v>0.9032</v>
      </c>
      <c r="AD32" s="11">
        <v>1.2672000000000001</v>
      </c>
      <c r="AE32" s="11">
        <v>0.54</v>
      </c>
      <c r="AF32" s="11">
        <v>0.18179999999999999</v>
      </c>
      <c r="AG32" s="11" t="s">
        <v>51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42</v>
      </c>
      <c r="C33" s="1">
        <v>1585</v>
      </c>
      <c r="D33" s="1">
        <v>1022</v>
      </c>
      <c r="E33" s="1">
        <v>1557</v>
      </c>
      <c r="F33" s="1">
        <v>845</v>
      </c>
      <c r="G33" s="8">
        <v>0.4</v>
      </c>
      <c r="H33" s="1">
        <v>45</v>
      </c>
      <c r="I33" s="1" t="s">
        <v>38</v>
      </c>
      <c r="J33" s="1"/>
      <c r="K33" s="1">
        <v>1578</v>
      </c>
      <c r="L33" s="1">
        <f t="shared" si="2"/>
        <v>-21</v>
      </c>
      <c r="M33" s="1"/>
      <c r="N33" s="1"/>
      <c r="O33" s="1">
        <v>734.10999999999956</v>
      </c>
      <c r="P33" s="1">
        <f t="shared" si="3"/>
        <v>311.39999999999998</v>
      </c>
      <c r="Q33" s="5">
        <f t="shared" ref="Q33:Q44" si="12">10*P33-O33-F33</f>
        <v>1534.8900000000003</v>
      </c>
      <c r="R33" s="5">
        <f t="shared" si="7"/>
        <v>1534.8900000000003</v>
      </c>
      <c r="S33" s="5"/>
      <c r="T33" s="1"/>
      <c r="U33" s="1">
        <f t="shared" si="8"/>
        <v>10</v>
      </c>
      <c r="V33" s="1">
        <f t="shared" si="5"/>
        <v>5.071001926782273</v>
      </c>
      <c r="W33" s="1">
        <v>229.2</v>
      </c>
      <c r="X33" s="1">
        <v>239.6</v>
      </c>
      <c r="Y33" s="1">
        <v>259</v>
      </c>
      <c r="Z33" s="1">
        <v>269</v>
      </c>
      <c r="AA33" s="1">
        <v>244.2</v>
      </c>
      <c r="AB33" s="1">
        <v>235.4</v>
      </c>
      <c r="AC33" s="1">
        <v>239</v>
      </c>
      <c r="AD33" s="1">
        <v>246.8</v>
      </c>
      <c r="AE33" s="1">
        <v>328.2</v>
      </c>
      <c r="AF33" s="1">
        <v>364</v>
      </c>
      <c r="AG33" s="1" t="s">
        <v>77</v>
      </c>
      <c r="AH33" s="1">
        <f t="shared" si="6"/>
        <v>614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42</v>
      </c>
      <c r="C34" s="1">
        <v>1126</v>
      </c>
      <c r="D34" s="1">
        <v>485</v>
      </c>
      <c r="E34" s="1">
        <v>567</v>
      </c>
      <c r="F34" s="1">
        <v>968</v>
      </c>
      <c r="G34" s="8">
        <v>0.45</v>
      </c>
      <c r="H34" s="1">
        <v>50</v>
      </c>
      <c r="I34" s="1" t="s">
        <v>38</v>
      </c>
      <c r="J34" s="1"/>
      <c r="K34" s="1">
        <v>604</v>
      </c>
      <c r="L34" s="1">
        <f t="shared" si="2"/>
        <v>-37</v>
      </c>
      <c r="M34" s="1"/>
      <c r="N34" s="1"/>
      <c r="O34" s="1">
        <v>0</v>
      </c>
      <c r="P34" s="1">
        <f t="shared" si="3"/>
        <v>113.4</v>
      </c>
      <c r="Q34" s="5">
        <f t="shared" si="12"/>
        <v>166</v>
      </c>
      <c r="R34" s="21">
        <f>Q34+$R$1*P34</f>
        <v>364.45000000000005</v>
      </c>
      <c r="S34" s="5"/>
      <c r="T34" s="1"/>
      <c r="U34" s="1">
        <f t="shared" si="8"/>
        <v>11.75</v>
      </c>
      <c r="V34" s="1">
        <f t="shared" si="5"/>
        <v>8.5361552028218686</v>
      </c>
      <c r="W34" s="1">
        <v>116.8</v>
      </c>
      <c r="X34" s="1">
        <v>130</v>
      </c>
      <c r="Y34" s="1">
        <v>146.6</v>
      </c>
      <c r="Z34" s="1">
        <v>151.6</v>
      </c>
      <c r="AA34" s="1">
        <v>150.4</v>
      </c>
      <c r="AB34" s="1">
        <v>131.4</v>
      </c>
      <c r="AC34" s="1">
        <v>110.4</v>
      </c>
      <c r="AD34" s="1">
        <v>94.4</v>
      </c>
      <c r="AE34" s="1">
        <v>95.6</v>
      </c>
      <c r="AF34" s="1">
        <v>94.2</v>
      </c>
      <c r="AG34" s="1" t="s">
        <v>79</v>
      </c>
      <c r="AH34" s="1">
        <f t="shared" si="6"/>
        <v>164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80</v>
      </c>
      <c r="B35" s="18" t="s">
        <v>42</v>
      </c>
      <c r="C35" s="18">
        <v>1501</v>
      </c>
      <c r="D35" s="18">
        <v>1670</v>
      </c>
      <c r="E35" s="18">
        <v>1694</v>
      </c>
      <c r="F35" s="18">
        <v>1235</v>
      </c>
      <c r="G35" s="19">
        <v>0.4</v>
      </c>
      <c r="H35" s="18">
        <v>45</v>
      </c>
      <c r="I35" s="18" t="s">
        <v>38</v>
      </c>
      <c r="J35" s="18"/>
      <c r="K35" s="18">
        <v>1736</v>
      </c>
      <c r="L35" s="18">
        <f t="shared" si="2"/>
        <v>-42</v>
      </c>
      <c r="M35" s="18"/>
      <c r="N35" s="18"/>
      <c r="O35" s="18">
        <v>500</v>
      </c>
      <c r="P35" s="18">
        <f t="shared" si="3"/>
        <v>338.8</v>
      </c>
      <c r="Q35" s="20">
        <f>9*P35-O35-F35</f>
        <v>1314.2000000000003</v>
      </c>
      <c r="R35" s="5">
        <f t="shared" si="7"/>
        <v>1314.2000000000003</v>
      </c>
      <c r="S35" s="20"/>
      <c r="T35" s="18"/>
      <c r="U35" s="1">
        <f t="shared" si="8"/>
        <v>9</v>
      </c>
      <c r="V35" s="18">
        <f t="shared" si="5"/>
        <v>5.1210153482880756</v>
      </c>
      <c r="W35" s="18">
        <v>548</v>
      </c>
      <c r="X35" s="18">
        <v>536.20000000000005</v>
      </c>
      <c r="Y35" s="18">
        <v>492</v>
      </c>
      <c r="Z35" s="18">
        <v>513.4</v>
      </c>
      <c r="AA35" s="18">
        <v>483.6</v>
      </c>
      <c r="AB35" s="18">
        <v>478.4</v>
      </c>
      <c r="AC35" s="18">
        <v>453.6</v>
      </c>
      <c r="AD35" s="18">
        <v>442.8</v>
      </c>
      <c r="AE35" s="18">
        <v>467.8</v>
      </c>
      <c r="AF35" s="18">
        <v>462.6</v>
      </c>
      <c r="AG35" s="18" t="s">
        <v>81</v>
      </c>
      <c r="AH35" s="1">
        <f t="shared" si="6"/>
        <v>526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82</v>
      </c>
      <c r="B36" s="1" t="s">
        <v>37</v>
      </c>
      <c r="C36" s="1">
        <v>400.83</v>
      </c>
      <c r="D36" s="1">
        <v>750.75699999999995</v>
      </c>
      <c r="E36" s="1">
        <v>518.57100000000003</v>
      </c>
      <c r="F36" s="1">
        <v>513.57899999999995</v>
      </c>
      <c r="G36" s="8">
        <v>1</v>
      </c>
      <c r="H36" s="1">
        <v>45</v>
      </c>
      <c r="I36" s="1" t="s">
        <v>38</v>
      </c>
      <c r="J36" s="1"/>
      <c r="K36" s="1">
        <v>542.03300000000002</v>
      </c>
      <c r="L36" s="1">
        <f t="shared" si="2"/>
        <v>-23.461999999999989</v>
      </c>
      <c r="M36" s="1"/>
      <c r="N36" s="1"/>
      <c r="O36" s="1">
        <v>317.80279999999999</v>
      </c>
      <c r="P36" s="1">
        <f t="shared" si="3"/>
        <v>103.71420000000001</v>
      </c>
      <c r="Q36" s="5">
        <f t="shared" si="12"/>
        <v>205.76020000000017</v>
      </c>
      <c r="R36" s="5">
        <f t="shared" si="7"/>
        <v>205.76020000000017</v>
      </c>
      <c r="S36" s="5"/>
      <c r="T36" s="1"/>
      <c r="U36" s="1">
        <f t="shared" si="8"/>
        <v>10</v>
      </c>
      <c r="V36" s="1">
        <f t="shared" si="5"/>
        <v>8.0160845862958006</v>
      </c>
      <c r="W36" s="1">
        <v>98.877600000000001</v>
      </c>
      <c r="X36" s="1">
        <v>101.91800000000001</v>
      </c>
      <c r="Y36" s="1">
        <v>85.972400000000007</v>
      </c>
      <c r="Z36" s="1">
        <v>93.508200000000002</v>
      </c>
      <c r="AA36" s="1">
        <v>100.30500000000001</v>
      </c>
      <c r="AB36" s="1">
        <v>87.785600000000002</v>
      </c>
      <c r="AC36" s="1">
        <v>83.2376</v>
      </c>
      <c r="AD36" s="1">
        <v>85.6922</v>
      </c>
      <c r="AE36" s="1">
        <v>91.986999999999995</v>
      </c>
      <c r="AF36" s="1">
        <v>117.4408</v>
      </c>
      <c r="AG36" s="1"/>
      <c r="AH36" s="1">
        <f t="shared" si="6"/>
        <v>206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83</v>
      </c>
      <c r="B37" s="1" t="s">
        <v>42</v>
      </c>
      <c r="C37" s="1"/>
      <c r="D37" s="1"/>
      <c r="E37" s="1">
        <v>-5</v>
      </c>
      <c r="F37" s="1"/>
      <c r="G37" s="8">
        <v>0.45</v>
      </c>
      <c r="H37" s="1">
        <v>45</v>
      </c>
      <c r="I37" s="1" t="s">
        <v>38</v>
      </c>
      <c r="J37" s="1"/>
      <c r="K37" s="1"/>
      <c r="L37" s="1">
        <f t="shared" ref="L37:L68" si="13">E37-K37</f>
        <v>-5</v>
      </c>
      <c r="M37" s="1"/>
      <c r="N37" s="1"/>
      <c r="O37" s="10"/>
      <c r="P37" s="1">
        <f t="shared" si="3"/>
        <v>-1</v>
      </c>
      <c r="Q37" s="14">
        <v>10</v>
      </c>
      <c r="R37" s="5">
        <f t="shared" si="7"/>
        <v>10</v>
      </c>
      <c r="S37" s="5"/>
      <c r="T37" s="1"/>
      <c r="U37" s="1">
        <f t="shared" si="8"/>
        <v>-10</v>
      </c>
      <c r="V37" s="1">
        <f t="shared" si="5"/>
        <v>0</v>
      </c>
      <c r="W37" s="1">
        <v>-1.2</v>
      </c>
      <c r="X37" s="1">
        <v>-1</v>
      </c>
      <c r="Y37" s="1">
        <v>-0.8</v>
      </c>
      <c r="Z37" s="1">
        <v>-0.6</v>
      </c>
      <c r="AA37" s="1">
        <v>-0.6</v>
      </c>
      <c r="AB37" s="1">
        <v>-0.8</v>
      </c>
      <c r="AC37" s="1">
        <v>-1.2</v>
      </c>
      <c r="AD37" s="1">
        <v>-1</v>
      </c>
      <c r="AE37" s="1">
        <v>-1</v>
      </c>
      <c r="AF37" s="1">
        <v>-1.6</v>
      </c>
      <c r="AG37" s="10" t="s">
        <v>84</v>
      </c>
      <c r="AH37" s="1">
        <f t="shared" si="6"/>
        <v>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85</v>
      </c>
      <c r="B38" s="1" t="s">
        <v>42</v>
      </c>
      <c r="C38" s="1">
        <v>393</v>
      </c>
      <c r="D38" s="1">
        <v>668</v>
      </c>
      <c r="E38" s="1">
        <v>412</v>
      </c>
      <c r="F38" s="1">
        <v>574</v>
      </c>
      <c r="G38" s="8">
        <v>0.35</v>
      </c>
      <c r="H38" s="1">
        <v>40</v>
      </c>
      <c r="I38" s="1" t="s">
        <v>38</v>
      </c>
      <c r="J38" s="1"/>
      <c r="K38" s="1">
        <v>428</v>
      </c>
      <c r="L38" s="1">
        <f t="shared" si="13"/>
        <v>-16</v>
      </c>
      <c r="M38" s="1"/>
      <c r="N38" s="1"/>
      <c r="O38" s="1">
        <v>54</v>
      </c>
      <c r="P38" s="1">
        <f t="shared" ref="P38:P69" si="14">E38/5</f>
        <v>82.4</v>
      </c>
      <c r="Q38" s="5">
        <f t="shared" si="12"/>
        <v>196</v>
      </c>
      <c r="R38" s="5">
        <f t="shared" si="7"/>
        <v>196</v>
      </c>
      <c r="S38" s="5"/>
      <c r="T38" s="1"/>
      <c r="U38" s="1">
        <f t="shared" si="8"/>
        <v>10</v>
      </c>
      <c r="V38" s="1">
        <f t="shared" si="5"/>
        <v>7.6213592233009706</v>
      </c>
      <c r="W38" s="1">
        <v>86</v>
      </c>
      <c r="X38" s="1">
        <v>95.8</v>
      </c>
      <c r="Y38" s="1">
        <v>89.2</v>
      </c>
      <c r="Z38" s="1">
        <v>85.4</v>
      </c>
      <c r="AA38" s="1">
        <v>97.2</v>
      </c>
      <c r="AB38" s="1">
        <v>90.6</v>
      </c>
      <c r="AC38" s="1">
        <v>88.8</v>
      </c>
      <c r="AD38" s="1">
        <v>90.4</v>
      </c>
      <c r="AE38" s="1">
        <v>78.400000000000006</v>
      </c>
      <c r="AF38" s="1">
        <v>79.8</v>
      </c>
      <c r="AG38" s="1" t="s">
        <v>86</v>
      </c>
      <c r="AH38" s="1">
        <f t="shared" si="6"/>
        <v>69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37</v>
      </c>
      <c r="C39" s="1">
        <v>202.58600000000001</v>
      </c>
      <c r="D39" s="1">
        <v>333.892</v>
      </c>
      <c r="E39" s="1">
        <v>180.90799999999999</v>
      </c>
      <c r="F39" s="1">
        <v>268.214</v>
      </c>
      <c r="G39" s="8">
        <v>1</v>
      </c>
      <c r="H39" s="1">
        <v>40</v>
      </c>
      <c r="I39" s="1" t="s">
        <v>38</v>
      </c>
      <c r="J39" s="1"/>
      <c r="K39" s="1">
        <v>257.28399999999999</v>
      </c>
      <c r="L39" s="1">
        <f t="shared" si="13"/>
        <v>-76.376000000000005</v>
      </c>
      <c r="M39" s="1"/>
      <c r="N39" s="1"/>
      <c r="O39" s="1">
        <v>0</v>
      </c>
      <c r="P39" s="1">
        <f t="shared" si="14"/>
        <v>36.181599999999996</v>
      </c>
      <c r="Q39" s="5">
        <f t="shared" si="12"/>
        <v>93.601999999999975</v>
      </c>
      <c r="R39" s="5">
        <f t="shared" si="7"/>
        <v>93.601999999999975</v>
      </c>
      <c r="S39" s="5"/>
      <c r="T39" s="1"/>
      <c r="U39" s="1">
        <f t="shared" si="8"/>
        <v>10</v>
      </c>
      <c r="V39" s="1">
        <f t="shared" si="5"/>
        <v>7.4129944502177914</v>
      </c>
      <c r="W39" s="1">
        <v>23.9772</v>
      </c>
      <c r="X39" s="1">
        <v>27.689800000000002</v>
      </c>
      <c r="Y39" s="1">
        <v>47.171999999999997</v>
      </c>
      <c r="Z39" s="1">
        <v>40.599400000000003</v>
      </c>
      <c r="AA39" s="1">
        <v>20.084800000000001</v>
      </c>
      <c r="AB39" s="1">
        <v>22.172599999999999</v>
      </c>
      <c r="AC39" s="1">
        <v>35.312800000000003</v>
      </c>
      <c r="AD39" s="1">
        <v>36.404400000000003</v>
      </c>
      <c r="AE39" s="1">
        <v>23.393599999999999</v>
      </c>
      <c r="AF39" s="1">
        <v>21.221</v>
      </c>
      <c r="AG39" s="1"/>
      <c r="AH39" s="1">
        <f t="shared" si="6"/>
        <v>94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88</v>
      </c>
      <c r="B40" s="1" t="s">
        <v>42</v>
      </c>
      <c r="C40" s="1">
        <v>288</v>
      </c>
      <c r="D40" s="1">
        <v>216</v>
      </c>
      <c r="E40" s="1">
        <v>251</v>
      </c>
      <c r="F40" s="1">
        <v>204</v>
      </c>
      <c r="G40" s="8">
        <v>0.4</v>
      </c>
      <c r="H40" s="1">
        <v>40</v>
      </c>
      <c r="I40" s="1" t="s">
        <v>38</v>
      </c>
      <c r="J40" s="1"/>
      <c r="K40" s="1">
        <v>292</v>
      </c>
      <c r="L40" s="1">
        <f t="shared" si="13"/>
        <v>-41</v>
      </c>
      <c r="M40" s="1"/>
      <c r="N40" s="1"/>
      <c r="O40" s="1">
        <v>159.6</v>
      </c>
      <c r="P40" s="1">
        <f t="shared" si="14"/>
        <v>50.2</v>
      </c>
      <c r="Q40" s="5">
        <f t="shared" si="12"/>
        <v>138.39999999999998</v>
      </c>
      <c r="R40" s="5">
        <f t="shared" si="7"/>
        <v>138.39999999999998</v>
      </c>
      <c r="S40" s="5"/>
      <c r="T40" s="1"/>
      <c r="U40" s="1">
        <f t="shared" si="8"/>
        <v>10</v>
      </c>
      <c r="V40" s="1">
        <f t="shared" si="5"/>
        <v>7.2430278884462149</v>
      </c>
      <c r="W40" s="1">
        <v>47.6</v>
      </c>
      <c r="X40" s="1">
        <v>44.8</v>
      </c>
      <c r="Y40" s="1">
        <v>49.8</v>
      </c>
      <c r="Z40" s="1">
        <v>48.4</v>
      </c>
      <c r="AA40" s="1">
        <v>46.2</v>
      </c>
      <c r="AB40" s="1">
        <v>52.6</v>
      </c>
      <c r="AC40" s="1">
        <v>49.4</v>
      </c>
      <c r="AD40" s="1">
        <v>48.8</v>
      </c>
      <c r="AE40" s="1">
        <v>52.6</v>
      </c>
      <c r="AF40" s="1">
        <v>50.2</v>
      </c>
      <c r="AG40" s="1"/>
      <c r="AH40" s="1">
        <f t="shared" si="6"/>
        <v>55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89</v>
      </c>
      <c r="B41" s="1" t="s">
        <v>42</v>
      </c>
      <c r="C41" s="1">
        <v>293</v>
      </c>
      <c r="D41" s="1">
        <v>474</v>
      </c>
      <c r="E41" s="1">
        <v>296</v>
      </c>
      <c r="F41" s="1">
        <v>426</v>
      </c>
      <c r="G41" s="8">
        <v>0.4</v>
      </c>
      <c r="H41" s="1">
        <v>45</v>
      </c>
      <c r="I41" s="1" t="s">
        <v>38</v>
      </c>
      <c r="J41" s="1"/>
      <c r="K41" s="1">
        <v>308</v>
      </c>
      <c r="L41" s="1">
        <f t="shared" si="13"/>
        <v>-12</v>
      </c>
      <c r="M41" s="1"/>
      <c r="N41" s="1"/>
      <c r="O41" s="1">
        <v>228.04000000000019</v>
      </c>
      <c r="P41" s="1">
        <f t="shared" si="14"/>
        <v>59.2</v>
      </c>
      <c r="Q41" s="5"/>
      <c r="R41" s="5">
        <f t="shared" si="7"/>
        <v>0</v>
      </c>
      <c r="S41" s="5"/>
      <c r="T41" s="1"/>
      <c r="U41" s="1">
        <f t="shared" si="8"/>
        <v>11.047972972972977</v>
      </c>
      <c r="V41" s="1">
        <f t="shared" si="5"/>
        <v>11.047972972972977</v>
      </c>
      <c r="W41" s="1">
        <v>63.2</v>
      </c>
      <c r="X41" s="1">
        <v>60</v>
      </c>
      <c r="Y41" s="1">
        <v>56.4</v>
      </c>
      <c r="Z41" s="1">
        <v>52.2</v>
      </c>
      <c r="AA41" s="1">
        <v>56</v>
      </c>
      <c r="AB41" s="1">
        <v>61</v>
      </c>
      <c r="AC41" s="1">
        <v>60.2</v>
      </c>
      <c r="AD41" s="1">
        <v>61.2</v>
      </c>
      <c r="AE41" s="1">
        <v>80</v>
      </c>
      <c r="AF41" s="1">
        <v>83.6</v>
      </c>
      <c r="AG41" s="1" t="s">
        <v>77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90</v>
      </c>
      <c r="B42" s="1" t="s">
        <v>37</v>
      </c>
      <c r="C42" s="1">
        <v>252.239</v>
      </c>
      <c r="D42" s="1">
        <v>310.92099999999999</v>
      </c>
      <c r="E42" s="1">
        <v>228.93799999999999</v>
      </c>
      <c r="F42" s="1">
        <v>240.52</v>
      </c>
      <c r="G42" s="8">
        <v>1</v>
      </c>
      <c r="H42" s="1">
        <v>40</v>
      </c>
      <c r="I42" s="1" t="s">
        <v>38</v>
      </c>
      <c r="J42" s="1"/>
      <c r="K42" s="1">
        <v>310.12200000000001</v>
      </c>
      <c r="L42" s="1">
        <f t="shared" si="13"/>
        <v>-81.184000000000026</v>
      </c>
      <c r="M42" s="1"/>
      <c r="N42" s="1"/>
      <c r="O42" s="1">
        <v>0</v>
      </c>
      <c r="P42" s="1">
        <f t="shared" si="14"/>
        <v>45.787599999999998</v>
      </c>
      <c r="Q42" s="5">
        <f t="shared" si="12"/>
        <v>217.35599999999997</v>
      </c>
      <c r="R42" s="5">
        <f t="shared" si="7"/>
        <v>217.35599999999997</v>
      </c>
      <c r="S42" s="5"/>
      <c r="T42" s="1"/>
      <c r="U42" s="1">
        <f t="shared" si="8"/>
        <v>10</v>
      </c>
      <c r="V42" s="1">
        <f t="shared" si="5"/>
        <v>5.2529505805065133</v>
      </c>
      <c r="W42" s="1">
        <v>12.3056</v>
      </c>
      <c r="X42" s="1">
        <v>4.3130000000000006</v>
      </c>
      <c r="Y42" s="1">
        <v>46.723399999999998</v>
      </c>
      <c r="Z42" s="1">
        <v>52.377000000000002</v>
      </c>
      <c r="AA42" s="1">
        <v>35.209200000000003</v>
      </c>
      <c r="AB42" s="1">
        <v>36.601399999999998</v>
      </c>
      <c r="AC42" s="1">
        <v>57.978400000000001</v>
      </c>
      <c r="AD42" s="1">
        <v>59.913200000000003</v>
      </c>
      <c r="AE42" s="1">
        <v>35.720799999999997</v>
      </c>
      <c r="AF42" s="1">
        <v>37.177199999999999</v>
      </c>
      <c r="AG42" s="1"/>
      <c r="AH42" s="1">
        <f t="shared" si="6"/>
        <v>217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91</v>
      </c>
      <c r="B43" s="1" t="s">
        <v>42</v>
      </c>
      <c r="C43" s="1">
        <v>947</v>
      </c>
      <c r="D43" s="1">
        <v>963</v>
      </c>
      <c r="E43" s="1">
        <v>753</v>
      </c>
      <c r="F43" s="1">
        <v>1064</v>
      </c>
      <c r="G43" s="8">
        <v>0.35</v>
      </c>
      <c r="H43" s="1">
        <v>40</v>
      </c>
      <c r="I43" s="1" t="s">
        <v>38</v>
      </c>
      <c r="J43" s="1"/>
      <c r="K43" s="1">
        <v>777</v>
      </c>
      <c r="L43" s="1">
        <f t="shared" si="13"/>
        <v>-24</v>
      </c>
      <c r="M43" s="1"/>
      <c r="N43" s="1"/>
      <c r="O43" s="1">
        <v>131.80000000000021</v>
      </c>
      <c r="P43" s="1">
        <f t="shared" si="14"/>
        <v>150.6</v>
      </c>
      <c r="Q43" s="5">
        <f t="shared" si="12"/>
        <v>310.19999999999982</v>
      </c>
      <c r="R43" s="5">
        <f t="shared" si="7"/>
        <v>310.19999999999982</v>
      </c>
      <c r="S43" s="5"/>
      <c r="T43" s="1"/>
      <c r="U43" s="1">
        <f t="shared" si="8"/>
        <v>10</v>
      </c>
      <c r="V43" s="1">
        <f t="shared" si="5"/>
        <v>7.940239043824703</v>
      </c>
      <c r="W43" s="1">
        <v>154.80000000000001</v>
      </c>
      <c r="X43" s="1">
        <v>173.4</v>
      </c>
      <c r="Y43" s="1">
        <v>183</v>
      </c>
      <c r="Z43" s="1">
        <v>164.6</v>
      </c>
      <c r="AA43" s="1">
        <v>159.19999999999999</v>
      </c>
      <c r="AB43" s="1">
        <v>166.2</v>
      </c>
      <c r="AC43" s="1">
        <v>166.6</v>
      </c>
      <c r="AD43" s="1">
        <v>159.6</v>
      </c>
      <c r="AE43" s="1">
        <v>148.6</v>
      </c>
      <c r="AF43" s="1">
        <v>141</v>
      </c>
      <c r="AG43" s="1"/>
      <c r="AH43" s="1">
        <f t="shared" si="6"/>
        <v>109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92</v>
      </c>
      <c r="B44" s="1" t="s">
        <v>42</v>
      </c>
      <c r="C44" s="1">
        <v>890</v>
      </c>
      <c r="D44" s="1">
        <v>346</v>
      </c>
      <c r="E44" s="1">
        <v>608</v>
      </c>
      <c r="F44" s="1">
        <v>498</v>
      </c>
      <c r="G44" s="8">
        <v>0.4</v>
      </c>
      <c r="H44" s="1">
        <v>40</v>
      </c>
      <c r="I44" s="1" t="s">
        <v>38</v>
      </c>
      <c r="J44" s="1"/>
      <c r="K44" s="1">
        <v>657</v>
      </c>
      <c r="L44" s="1">
        <f t="shared" si="13"/>
        <v>-49</v>
      </c>
      <c r="M44" s="1"/>
      <c r="N44" s="1"/>
      <c r="O44" s="1">
        <v>209.59999999999991</v>
      </c>
      <c r="P44" s="1">
        <f t="shared" si="14"/>
        <v>121.6</v>
      </c>
      <c r="Q44" s="5">
        <f t="shared" si="12"/>
        <v>508.40000000000009</v>
      </c>
      <c r="R44" s="5">
        <f t="shared" si="7"/>
        <v>508.40000000000009</v>
      </c>
      <c r="S44" s="5"/>
      <c r="T44" s="1"/>
      <c r="U44" s="1">
        <f t="shared" si="8"/>
        <v>10</v>
      </c>
      <c r="V44" s="1">
        <f t="shared" si="5"/>
        <v>5.8190789473684204</v>
      </c>
      <c r="W44" s="1">
        <v>110.6</v>
      </c>
      <c r="X44" s="1">
        <v>109.2</v>
      </c>
      <c r="Y44" s="1">
        <v>127.8</v>
      </c>
      <c r="Z44" s="1">
        <v>142</v>
      </c>
      <c r="AA44" s="1">
        <v>138.4</v>
      </c>
      <c r="AB44" s="1">
        <v>118.2</v>
      </c>
      <c r="AC44" s="1">
        <v>106.4</v>
      </c>
      <c r="AD44" s="1">
        <v>114.8</v>
      </c>
      <c r="AE44" s="1">
        <v>129.19999999999999</v>
      </c>
      <c r="AF44" s="1">
        <v>136.6</v>
      </c>
      <c r="AG44" s="1"/>
      <c r="AH44" s="1">
        <f t="shared" si="6"/>
        <v>203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93</v>
      </c>
      <c r="B45" s="1" t="s">
        <v>37</v>
      </c>
      <c r="C45" s="1">
        <v>614.21900000000005</v>
      </c>
      <c r="D45" s="1">
        <v>673.75099999999998</v>
      </c>
      <c r="E45" s="1">
        <v>454.774</v>
      </c>
      <c r="F45" s="1">
        <v>730.54499999999996</v>
      </c>
      <c r="G45" s="8">
        <v>1</v>
      </c>
      <c r="H45" s="1">
        <v>50</v>
      </c>
      <c r="I45" s="1" t="s">
        <v>38</v>
      </c>
      <c r="J45" s="1"/>
      <c r="K45" s="1">
        <v>466.52</v>
      </c>
      <c r="L45" s="1">
        <f t="shared" si="13"/>
        <v>-11.745999999999981</v>
      </c>
      <c r="M45" s="1"/>
      <c r="N45" s="1"/>
      <c r="O45" s="1">
        <v>196.5848</v>
      </c>
      <c r="P45" s="1">
        <f t="shared" si="14"/>
        <v>90.954800000000006</v>
      </c>
      <c r="Q45" s="5"/>
      <c r="R45" s="21">
        <f>Q45+$R$1*P45</f>
        <v>159.17090000000002</v>
      </c>
      <c r="S45" s="5"/>
      <c r="T45" s="1"/>
      <c r="U45" s="1">
        <f t="shared" si="8"/>
        <v>11.943302607448974</v>
      </c>
      <c r="V45" s="1">
        <f t="shared" si="5"/>
        <v>10.193302607448974</v>
      </c>
      <c r="W45" s="1">
        <v>98.292400000000001</v>
      </c>
      <c r="X45" s="1">
        <v>106.2216</v>
      </c>
      <c r="Y45" s="1">
        <v>108.82259999999999</v>
      </c>
      <c r="Z45" s="1">
        <v>108.5796</v>
      </c>
      <c r="AA45" s="1">
        <v>93.076800000000006</v>
      </c>
      <c r="AB45" s="1">
        <v>82.916600000000003</v>
      </c>
      <c r="AC45" s="1">
        <v>86.97999999999999</v>
      </c>
      <c r="AD45" s="1">
        <v>90.0792</v>
      </c>
      <c r="AE45" s="1">
        <v>87.429600000000008</v>
      </c>
      <c r="AF45" s="1">
        <v>89.888999999999996</v>
      </c>
      <c r="AG45" s="1"/>
      <c r="AH45" s="1">
        <f t="shared" si="6"/>
        <v>159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94</v>
      </c>
      <c r="B46" s="1" t="s">
        <v>37</v>
      </c>
      <c r="C46" s="1">
        <v>926.88499999999999</v>
      </c>
      <c r="D46" s="1">
        <v>1254.4870000000001</v>
      </c>
      <c r="E46" s="1">
        <v>789.65700000000004</v>
      </c>
      <c r="F46" s="1">
        <v>1318.654</v>
      </c>
      <c r="G46" s="8">
        <v>1</v>
      </c>
      <c r="H46" s="1">
        <v>50</v>
      </c>
      <c r="I46" s="1" t="s">
        <v>38</v>
      </c>
      <c r="J46" s="1"/>
      <c r="K46" s="1">
        <v>790.55</v>
      </c>
      <c r="L46" s="1">
        <f t="shared" si="13"/>
        <v>-0.89299999999991542</v>
      </c>
      <c r="M46" s="1"/>
      <c r="N46" s="1"/>
      <c r="O46" s="1">
        <v>482.22879999999998</v>
      </c>
      <c r="P46" s="1">
        <f t="shared" si="14"/>
        <v>157.9314</v>
      </c>
      <c r="Q46" s="5"/>
      <c r="R46" s="5">
        <f t="shared" si="7"/>
        <v>0</v>
      </c>
      <c r="S46" s="5"/>
      <c r="T46" s="1"/>
      <c r="U46" s="1">
        <f t="shared" si="8"/>
        <v>11.402943303231655</v>
      </c>
      <c r="V46" s="1">
        <f t="shared" si="5"/>
        <v>11.402943303231655</v>
      </c>
      <c r="W46" s="1">
        <v>182.94</v>
      </c>
      <c r="X46" s="1">
        <v>182.8082</v>
      </c>
      <c r="Y46" s="1">
        <v>199.12280000000001</v>
      </c>
      <c r="Z46" s="1">
        <v>202.68559999999999</v>
      </c>
      <c r="AA46" s="1">
        <v>167.971</v>
      </c>
      <c r="AB46" s="1">
        <v>164.82939999999999</v>
      </c>
      <c r="AC46" s="1">
        <v>177.8854</v>
      </c>
      <c r="AD46" s="1">
        <v>169.166</v>
      </c>
      <c r="AE46" s="1">
        <v>196.88460000000001</v>
      </c>
      <c r="AF46" s="1">
        <v>223.25620000000001</v>
      </c>
      <c r="AG46" s="1"/>
      <c r="AH46" s="1">
        <f t="shared" si="6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 t="s">
        <v>95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3"/>
        <v>0</v>
      </c>
      <c r="M47" s="11"/>
      <c r="N47" s="11"/>
      <c r="O47" s="11">
        <v>0</v>
      </c>
      <c r="P47" s="11">
        <f t="shared" si="14"/>
        <v>0</v>
      </c>
      <c r="Q47" s="13"/>
      <c r="R47" s="5">
        <f t="shared" si="7"/>
        <v>0</v>
      </c>
      <c r="S47" s="13"/>
      <c r="T47" s="11"/>
      <c r="U47" s="1" t="e">
        <f t="shared" si="8"/>
        <v>#DIV/0!</v>
      </c>
      <c r="V47" s="11" t="e">
        <f t="shared" si="5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51</v>
      </c>
      <c r="AH47" s="1">
        <f t="shared" si="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96</v>
      </c>
      <c r="B48" s="1" t="s">
        <v>42</v>
      </c>
      <c r="C48" s="1">
        <v>1066</v>
      </c>
      <c r="D48" s="1">
        <v>785</v>
      </c>
      <c r="E48" s="1">
        <v>443</v>
      </c>
      <c r="F48" s="1">
        <v>1333</v>
      </c>
      <c r="G48" s="8">
        <v>0.45</v>
      </c>
      <c r="H48" s="1">
        <v>50</v>
      </c>
      <c r="I48" s="1" t="s">
        <v>38</v>
      </c>
      <c r="J48" s="1"/>
      <c r="K48" s="1">
        <v>479</v>
      </c>
      <c r="L48" s="1">
        <f t="shared" si="13"/>
        <v>-36</v>
      </c>
      <c r="M48" s="1"/>
      <c r="N48" s="1"/>
      <c r="O48" s="1">
        <v>0</v>
      </c>
      <c r="P48" s="1">
        <f t="shared" si="14"/>
        <v>88.6</v>
      </c>
      <c r="Q48" s="5"/>
      <c r="R48" s="5">
        <f t="shared" si="7"/>
        <v>0</v>
      </c>
      <c r="S48" s="5"/>
      <c r="T48" s="1"/>
      <c r="U48" s="1">
        <f t="shared" si="8"/>
        <v>15.045146726862303</v>
      </c>
      <c r="V48" s="1">
        <f t="shared" si="5"/>
        <v>15.045146726862303</v>
      </c>
      <c r="W48" s="1">
        <v>115.4</v>
      </c>
      <c r="X48" s="1">
        <v>134</v>
      </c>
      <c r="Y48" s="1">
        <v>170.2</v>
      </c>
      <c r="Z48" s="1">
        <v>160</v>
      </c>
      <c r="AA48" s="1">
        <v>137.4</v>
      </c>
      <c r="AB48" s="1">
        <v>134.6</v>
      </c>
      <c r="AC48" s="1">
        <v>136.4</v>
      </c>
      <c r="AD48" s="1">
        <v>137</v>
      </c>
      <c r="AE48" s="1">
        <v>101</v>
      </c>
      <c r="AF48" s="1">
        <v>97.2</v>
      </c>
      <c r="AG48" s="1" t="s">
        <v>97</v>
      </c>
      <c r="AH48" s="1">
        <f t="shared" si="6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0" t="s">
        <v>98</v>
      </c>
      <c r="B49" s="1" t="s">
        <v>37</v>
      </c>
      <c r="C49" s="1"/>
      <c r="D49" s="1"/>
      <c r="E49" s="1"/>
      <c r="F49" s="1"/>
      <c r="G49" s="8">
        <v>1</v>
      </c>
      <c r="H49" s="1">
        <v>40</v>
      </c>
      <c r="I49" s="1" t="s">
        <v>38</v>
      </c>
      <c r="J49" s="1"/>
      <c r="K49" s="1"/>
      <c r="L49" s="1">
        <f t="shared" si="13"/>
        <v>0</v>
      </c>
      <c r="M49" s="1"/>
      <c r="N49" s="1"/>
      <c r="O49" s="10"/>
      <c r="P49" s="1">
        <f t="shared" si="14"/>
        <v>0</v>
      </c>
      <c r="Q49" s="14">
        <v>4</v>
      </c>
      <c r="R49" s="5">
        <f t="shared" si="7"/>
        <v>4</v>
      </c>
      <c r="S49" s="5"/>
      <c r="T49" s="1"/>
      <c r="U49" s="1" t="e">
        <f t="shared" si="8"/>
        <v>#DIV/0!</v>
      </c>
      <c r="V49" s="1" t="e">
        <f t="shared" si="5"/>
        <v>#DIV/0!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0" t="s">
        <v>84</v>
      </c>
      <c r="AH49" s="1">
        <f t="shared" si="6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99</v>
      </c>
      <c r="B50" s="1" t="s">
        <v>42</v>
      </c>
      <c r="C50" s="1">
        <v>200</v>
      </c>
      <c r="D50" s="1">
        <v>44</v>
      </c>
      <c r="E50" s="1">
        <v>113</v>
      </c>
      <c r="F50" s="1">
        <v>110</v>
      </c>
      <c r="G50" s="8">
        <v>0.4</v>
      </c>
      <c r="H50" s="1">
        <v>40</v>
      </c>
      <c r="I50" s="1" t="s">
        <v>38</v>
      </c>
      <c r="J50" s="1"/>
      <c r="K50" s="1">
        <v>118</v>
      </c>
      <c r="L50" s="1">
        <f t="shared" si="13"/>
        <v>-5</v>
      </c>
      <c r="M50" s="1"/>
      <c r="N50" s="1"/>
      <c r="O50" s="1">
        <v>54.600000000000023</v>
      </c>
      <c r="P50" s="1">
        <f t="shared" si="14"/>
        <v>22.6</v>
      </c>
      <c r="Q50" s="5">
        <f t="shared" ref="Q50:Q69" si="15">10*P50-O50-F50</f>
        <v>61.399999999999977</v>
      </c>
      <c r="R50" s="5">
        <f t="shared" si="7"/>
        <v>61.399999999999977</v>
      </c>
      <c r="S50" s="5"/>
      <c r="T50" s="1"/>
      <c r="U50" s="1">
        <f t="shared" si="8"/>
        <v>10</v>
      </c>
      <c r="V50" s="1">
        <f t="shared" si="5"/>
        <v>7.283185840707965</v>
      </c>
      <c r="W50" s="1">
        <v>20.6</v>
      </c>
      <c r="X50" s="1">
        <v>21.2</v>
      </c>
      <c r="Y50" s="1">
        <v>24.4</v>
      </c>
      <c r="Z50" s="1">
        <v>26</v>
      </c>
      <c r="AA50" s="1">
        <v>32.4</v>
      </c>
      <c r="AB50" s="1">
        <v>28.4</v>
      </c>
      <c r="AC50" s="1">
        <v>20.2</v>
      </c>
      <c r="AD50" s="1">
        <v>23.2</v>
      </c>
      <c r="AE50" s="1">
        <v>26.8</v>
      </c>
      <c r="AF50" s="1">
        <v>30.2</v>
      </c>
      <c r="AG50" s="1"/>
      <c r="AH50" s="1">
        <f t="shared" si="6"/>
        <v>25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100</v>
      </c>
      <c r="B51" s="1" t="s">
        <v>42</v>
      </c>
      <c r="C51" s="1">
        <v>90</v>
      </c>
      <c r="D51" s="1">
        <v>56</v>
      </c>
      <c r="E51" s="1">
        <v>57</v>
      </c>
      <c r="F51" s="1">
        <v>67</v>
      </c>
      <c r="G51" s="8">
        <v>0.4</v>
      </c>
      <c r="H51" s="1">
        <v>40</v>
      </c>
      <c r="I51" s="1" t="s">
        <v>38</v>
      </c>
      <c r="J51" s="1"/>
      <c r="K51" s="1">
        <v>68</v>
      </c>
      <c r="L51" s="1">
        <f t="shared" si="13"/>
        <v>-11</v>
      </c>
      <c r="M51" s="1"/>
      <c r="N51" s="1"/>
      <c r="O51" s="1">
        <v>42.599999999999987</v>
      </c>
      <c r="P51" s="1">
        <f t="shared" si="14"/>
        <v>11.4</v>
      </c>
      <c r="Q51" s="5"/>
      <c r="R51" s="5">
        <f t="shared" si="7"/>
        <v>0</v>
      </c>
      <c r="S51" s="5"/>
      <c r="T51" s="1"/>
      <c r="U51" s="1">
        <f t="shared" si="8"/>
        <v>9.6140350877192979</v>
      </c>
      <c r="V51" s="1">
        <f t="shared" si="5"/>
        <v>9.6140350877192979</v>
      </c>
      <c r="W51" s="1">
        <v>15.6</v>
      </c>
      <c r="X51" s="1">
        <v>13.2</v>
      </c>
      <c r="Y51" s="1">
        <v>5.8</v>
      </c>
      <c r="Z51" s="1">
        <v>10</v>
      </c>
      <c r="AA51" s="1">
        <v>16</v>
      </c>
      <c r="AB51" s="1">
        <v>13.8</v>
      </c>
      <c r="AC51" s="1">
        <v>9.6</v>
      </c>
      <c r="AD51" s="1">
        <v>10.6</v>
      </c>
      <c r="AE51" s="1">
        <v>10</v>
      </c>
      <c r="AF51" s="1">
        <v>13.2</v>
      </c>
      <c r="AG51" s="1"/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101</v>
      </c>
      <c r="B52" s="1" t="s">
        <v>37</v>
      </c>
      <c r="C52" s="1">
        <v>712.39200000000005</v>
      </c>
      <c r="D52" s="1">
        <v>332.654</v>
      </c>
      <c r="E52" s="1">
        <v>417.10899999999998</v>
      </c>
      <c r="F52" s="1">
        <v>572.79200000000003</v>
      </c>
      <c r="G52" s="8">
        <v>1</v>
      </c>
      <c r="H52" s="1">
        <v>50</v>
      </c>
      <c r="I52" s="1" t="s">
        <v>38</v>
      </c>
      <c r="J52" s="1"/>
      <c r="K52" s="1">
        <v>433.68200000000002</v>
      </c>
      <c r="L52" s="1">
        <f t="shared" si="13"/>
        <v>-16.573000000000036</v>
      </c>
      <c r="M52" s="1"/>
      <c r="N52" s="1"/>
      <c r="O52" s="1">
        <v>0</v>
      </c>
      <c r="P52" s="1">
        <f t="shared" si="14"/>
        <v>83.42179999999999</v>
      </c>
      <c r="Q52" s="5">
        <f t="shared" si="15"/>
        <v>261.42599999999982</v>
      </c>
      <c r="R52" s="21">
        <f>Q52+$R$1*P52</f>
        <v>407.41414999999984</v>
      </c>
      <c r="S52" s="5"/>
      <c r="T52" s="1"/>
      <c r="U52" s="1">
        <f t="shared" si="8"/>
        <v>11.75</v>
      </c>
      <c r="V52" s="1">
        <f t="shared" si="5"/>
        <v>6.8662148263403582</v>
      </c>
      <c r="W52" s="1">
        <v>74.593600000000009</v>
      </c>
      <c r="X52" s="1">
        <v>76.956400000000002</v>
      </c>
      <c r="Y52" s="1">
        <v>106.7854</v>
      </c>
      <c r="Z52" s="1">
        <v>107.8492</v>
      </c>
      <c r="AA52" s="1">
        <v>85.61760000000001</v>
      </c>
      <c r="AB52" s="1">
        <v>81.871600000000001</v>
      </c>
      <c r="AC52" s="1">
        <v>81.736599999999996</v>
      </c>
      <c r="AD52" s="1">
        <v>81.217799999999997</v>
      </c>
      <c r="AE52" s="1">
        <v>76.424800000000005</v>
      </c>
      <c r="AF52" s="1">
        <v>77.135599999999997</v>
      </c>
      <c r="AG52" s="1"/>
      <c r="AH52" s="1">
        <f t="shared" si="6"/>
        <v>407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102</v>
      </c>
      <c r="B53" s="1" t="s">
        <v>37</v>
      </c>
      <c r="C53" s="1">
        <v>1112.43</v>
      </c>
      <c r="D53" s="1">
        <v>1392.4110000000001</v>
      </c>
      <c r="E53" s="1">
        <v>902.65499999999997</v>
      </c>
      <c r="F53" s="1">
        <v>1483.2170000000001</v>
      </c>
      <c r="G53" s="8">
        <v>1</v>
      </c>
      <c r="H53" s="1">
        <v>50</v>
      </c>
      <c r="I53" s="1" t="s">
        <v>38</v>
      </c>
      <c r="J53" s="1"/>
      <c r="K53" s="1">
        <v>932.60500000000002</v>
      </c>
      <c r="L53" s="1">
        <f t="shared" si="13"/>
        <v>-29.950000000000045</v>
      </c>
      <c r="M53" s="1"/>
      <c r="N53" s="1"/>
      <c r="O53" s="1">
        <v>429.51100000000019</v>
      </c>
      <c r="P53" s="1">
        <f t="shared" si="14"/>
        <v>180.53100000000001</v>
      </c>
      <c r="Q53" s="5"/>
      <c r="R53" s="5">
        <f t="shared" si="7"/>
        <v>0</v>
      </c>
      <c r="S53" s="5"/>
      <c r="T53" s="1"/>
      <c r="U53" s="1">
        <f t="shared" si="8"/>
        <v>10.595011383086563</v>
      </c>
      <c r="V53" s="1">
        <f t="shared" si="5"/>
        <v>10.595011383086563</v>
      </c>
      <c r="W53" s="1">
        <v>202.87860000000001</v>
      </c>
      <c r="X53" s="1">
        <v>210.9128</v>
      </c>
      <c r="Y53" s="1">
        <v>229.12780000000001</v>
      </c>
      <c r="Z53" s="1">
        <v>230.94300000000001</v>
      </c>
      <c r="AA53" s="1">
        <v>195.8074</v>
      </c>
      <c r="AB53" s="1">
        <v>186.40360000000001</v>
      </c>
      <c r="AC53" s="1">
        <v>196.16300000000001</v>
      </c>
      <c r="AD53" s="1">
        <v>193.13939999999999</v>
      </c>
      <c r="AE53" s="1">
        <v>236.197</v>
      </c>
      <c r="AF53" s="1">
        <v>266.8492</v>
      </c>
      <c r="AG53" s="1"/>
      <c r="AH53" s="1">
        <f t="shared" si="6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103</v>
      </c>
      <c r="B54" s="1" t="s">
        <v>37</v>
      </c>
      <c r="C54" s="1">
        <v>181.04300000000001</v>
      </c>
      <c r="D54" s="1">
        <v>194.483</v>
      </c>
      <c r="E54" s="1">
        <v>131.286</v>
      </c>
      <c r="F54" s="1">
        <v>227.86</v>
      </c>
      <c r="G54" s="8">
        <v>1</v>
      </c>
      <c r="H54" s="1">
        <v>50</v>
      </c>
      <c r="I54" s="1" t="s">
        <v>38</v>
      </c>
      <c r="J54" s="1"/>
      <c r="K54" s="1">
        <v>135.45699999999999</v>
      </c>
      <c r="L54" s="1">
        <f t="shared" si="13"/>
        <v>-4.1709999999999923</v>
      </c>
      <c r="M54" s="1"/>
      <c r="N54" s="1"/>
      <c r="O54" s="1">
        <v>0</v>
      </c>
      <c r="P54" s="1">
        <f t="shared" si="14"/>
        <v>26.257200000000001</v>
      </c>
      <c r="Q54" s="5">
        <f t="shared" si="15"/>
        <v>34.711999999999989</v>
      </c>
      <c r="R54" s="5">
        <f t="shared" si="7"/>
        <v>34.711999999999989</v>
      </c>
      <c r="S54" s="5"/>
      <c r="T54" s="1"/>
      <c r="U54" s="1">
        <f t="shared" si="8"/>
        <v>10</v>
      </c>
      <c r="V54" s="1">
        <f t="shared" si="5"/>
        <v>8.6780007007601725</v>
      </c>
      <c r="W54" s="1">
        <v>27.572800000000001</v>
      </c>
      <c r="X54" s="1">
        <v>29.497</v>
      </c>
      <c r="Y54" s="1">
        <v>29.413599999999999</v>
      </c>
      <c r="Z54" s="1">
        <v>32.849400000000003</v>
      </c>
      <c r="AA54" s="1">
        <v>29.9254</v>
      </c>
      <c r="AB54" s="1">
        <v>25.942399999999999</v>
      </c>
      <c r="AC54" s="1">
        <v>33.105800000000002</v>
      </c>
      <c r="AD54" s="1">
        <v>33.921799999999998</v>
      </c>
      <c r="AE54" s="1">
        <v>23.41</v>
      </c>
      <c r="AF54" s="1">
        <v>22.848600000000001</v>
      </c>
      <c r="AG54" s="1"/>
      <c r="AH54" s="1">
        <f t="shared" si="6"/>
        <v>35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104</v>
      </c>
      <c r="B55" s="1" t="s">
        <v>42</v>
      </c>
      <c r="C55" s="1">
        <v>409</v>
      </c>
      <c r="D55" s="1">
        <v>475</v>
      </c>
      <c r="E55" s="1">
        <v>543</v>
      </c>
      <c r="F55" s="1">
        <v>310</v>
      </c>
      <c r="G55" s="8">
        <v>0.4</v>
      </c>
      <c r="H55" s="1">
        <v>50</v>
      </c>
      <c r="I55" s="10" t="s">
        <v>105</v>
      </c>
      <c r="J55" s="1"/>
      <c r="K55" s="1">
        <v>558</v>
      </c>
      <c r="L55" s="1">
        <f t="shared" si="13"/>
        <v>-15</v>
      </c>
      <c r="M55" s="1"/>
      <c r="N55" s="1"/>
      <c r="O55" s="1">
        <v>200</v>
      </c>
      <c r="P55" s="1">
        <f t="shared" si="14"/>
        <v>108.6</v>
      </c>
      <c r="Q55" s="5">
        <f t="shared" si="15"/>
        <v>576</v>
      </c>
      <c r="R55" s="5">
        <f t="shared" si="7"/>
        <v>576</v>
      </c>
      <c r="S55" s="5"/>
      <c r="T55" s="1"/>
      <c r="U55" s="1">
        <f t="shared" si="8"/>
        <v>10</v>
      </c>
      <c r="V55" s="1">
        <f t="shared" si="5"/>
        <v>4.6961325966850831</v>
      </c>
      <c r="W55" s="1">
        <v>66.599999999999994</v>
      </c>
      <c r="X55" s="1">
        <v>70.8</v>
      </c>
      <c r="Y55" s="1">
        <v>68.8</v>
      </c>
      <c r="Z55" s="1">
        <v>66</v>
      </c>
      <c r="AA55" s="1">
        <v>68.400000000000006</v>
      </c>
      <c r="AB55" s="1">
        <v>64.2</v>
      </c>
      <c r="AC55" s="1">
        <v>54.6</v>
      </c>
      <c r="AD55" s="1">
        <v>53.6</v>
      </c>
      <c r="AE55" s="1">
        <v>71.599999999999994</v>
      </c>
      <c r="AF55" s="1">
        <v>81.599999999999994</v>
      </c>
      <c r="AG55" s="1" t="s">
        <v>106</v>
      </c>
      <c r="AH55" s="1">
        <f t="shared" si="6"/>
        <v>230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42</v>
      </c>
      <c r="C56" s="1">
        <v>1265</v>
      </c>
      <c r="D56" s="1">
        <v>1203</v>
      </c>
      <c r="E56" s="1">
        <v>1136</v>
      </c>
      <c r="F56" s="1">
        <v>1106</v>
      </c>
      <c r="G56" s="8">
        <v>0.4</v>
      </c>
      <c r="H56" s="1">
        <v>40</v>
      </c>
      <c r="I56" s="1" t="s">
        <v>38</v>
      </c>
      <c r="J56" s="1"/>
      <c r="K56" s="1">
        <v>1205</v>
      </c>
      <c r="L56" s="1">
        <f t="shared" si="13"/>
        <v>-69</v>
      </c>
      <c r="M56" s="1"/>
      <c r="N56" s="1"/>
      <c r="O56" s="1">
        <v>368.40000000000009</v>
      </c>
      <c r="P56" s="1">
        <f t="shared" si="14"/>
        <v>227.2</v>
      </c>
      <c r="Q56" s="5">
        <f t="shared" si="15"/>
        <v>797.59999999999991</v>
      </c>
      <c r="R56" s="5">
        <f t="shared" si="7"/>
        <v>797.59999999999991</v>
      </c>
      <c r="S56" s="5"/>
      <c r="T56" s="1"/>
      <c r="U56" s="1">
        <f t="shared" si="8"/>
        <v>10</v>
      </c>
      <c r="V56" s="1">
        <f t="shared" si="5"/>
        <v>6.4894366197183109</v>
      </c>
      <c r="W56" s="1">
        <v>221.4</v>
      </c>
      <c r="X56" s="1">
        <v>222.4</v>
      </c>
      <c r="Y56" s="1">
        <v>224.2</v>
      </c>
      <c r="Z56" s="1">
        <v>238</v>
      </c>
      <c r="AA56" s="1">
        <v>201.8</v>
      </c>
      <c r="AB56" s="1">
        <v>190.4</v>
      </c>
      <c r="AC56" s="1">
        <v>212.2</v>
      </c>
      <c r="AD56" s="1">
        <v>209.2</v>
      </c>
      <c r="AE56" s="1">
        <v>210</v>
      </c>
      <c r="AF56" s="1">
        <v>224.2</v>
      </c>
      <c r="AG56" s="1"/>
      <c r="AH56" s="1">
        <f t="shared" si="6"/>
        <v>319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42</v>
      </c>
      <c r="C57" s="1">
        <v>1088</v>
      </c>
      <c r="D57" s="1">
        <v>889</v>
      </c>
      <c r="E57" s="1">
        <v>879</v>
      </c>
      <c r="F57" s="1">
        <v>908</v>
      </c>
      <c r="G57" s="8">
        <v>0.4</v>
      </c>
      <c r="H57" s="1">
        <v>40</v>
      </c>
      <c r="I57" s="1" t="s">
        <v>38</v>
      </c>
      <c r="J57" s="1"/>
      <c r="K57" s="1">
        <v>945</v>
      </c>
      <c r="L57" s="1">
        <f t="shared" si="13"/>
        <v>-66</v>
      </c>
      <c r="M57" s="1"/>
      <c r="N57" s="1"/>
      <c r="O57" s="1">
        <v>270.40000000000009</v>
      </c>
      <c r="P57" s="1">
        <f t="shared" si="14"/>
        <v>175.8</v>
      </c>
      <c r="Q57" s="5">
        <f t="shared" si="15"/>
        <v>579.59999999999991</v>
      </c>
      <c r="R57" s="5">
        <f t="shared" si="7"/>
        <v>579.59999999999991</v>
      </c>
      <c r="S57" s="5"/>
      <c r="T57" s="1"/>
      <c r="U57" s="1">
        <f t="shared" si="8"/>
        <v>10</v>
      </c>
      <c r="V57" s="1">
        <f t="shared" si="5"/>
        <v>6.7030716723549491</v>
      </c>
      <c r="W57" s="1">
        <v>174.4</v>
      </c>
      <c r="X57" s="1">
        <v>178.4</v>
      </c>
      <c r="Y57" s="1">
        <v>186.6</v>
      </c>
      <c r="Z57" s="1">
        <v>199.8</v>
      </c>
      <c r="AA57" s="1">
        <v>158.4</v>
      </c>
      <c r="AB57" s="1">
        <v>148</v>
      </c>
      <c r="AC57" s="1">
        <v>162</v>
      </c>
      <c r="AD57" s="1">
        <v>164.2</v>
      </c>
      <c r="AE57" s="1">
        <v>164</v>
      </c>
      <c r="AF57" s="1">
        <v>172.4</v>
      </c>
      <c r="AG57" s="1"/>
      <c r="AH57" s="1">
        <f t="shared" si="6"/>
        <v>232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109</v>
      </c>
      <c r="B58" s="1" t="s">
        <v>37</v>
      </c>
      <c r="C58" s="1">
        <v>497.45400000000001</v>
      </c>
      <c r="D58" s="1">
        <v>635.69899999999996</v>
      </c>
      <c r="E58" s="1">
        <v>458.36599999999999</v>
      </c>
      <c r="F58" s="1">
        <v>532.57299999999998</v>
      </c>
      <c r="G58" s="8">
        <v>1</v>
      </c>
      <c r="H58" s="1">
        <v>40</v>
      </c>
      <c r="I58" s="1" t="s">
        <v>38</v>
      </c>
      <c r="J58" s="1"/>
      <c r="K58" s="1">
        <v>509.82299999999998</v>
      </c>
      <c r="L58" s="1">
        <f t="shared" si="13"/>
        <v>-51.456999999999994</v>
      </c>
      <c r="M58" s="1"/>
      <c r="N58" s="1"/>
      <c r="O58" s="1">
        <v>117.3314000000002</v>
      </c>
      <c r="P58" s="1">
        <f t="shared" si="14"/>
        <v>91.673199999999994</v>
      </c>
      <c r="Q58" s="5">
        <f t="shared" si="15"/>
        <v>266.82759999999973</v>
      </c>
      <c r="R58" s="5">
        <f t="shared" si="7"/>
        <v>266.82759999999973</v>
      </c>
      <c r="S58" s="5"/>
      <c r="T58" s="1"/>
      <c r="U58" s="1">
        <f t="shared" si="8"/>
        <v>9.9999999999999982</v>
      </c>
      <c r="V58" s="1">
        <f t="shared" si="5"/>
        <v>7.0893609037319543</v>
      </c>
      <c r="W58" s="1">
        <v>92.939400000000006</v>
      </c>
      <c r="X58" s="1">
        <v>97.096599999999995</v>
      </c>
      <c r="Y58" s="1">
        <v>93.196200000000005</v>
      </c>
      <c r="Z58" s="1">
        <v>100.1014</v>
      </c>
      <c r="AA58" s="1">
        <v>90.679600000000008</v>
      </c>
      <c r="AB58" s="1">
        <v>80.326400000000007</v>
      </c>
      <c r="AC58" s="1">
        <v>89.883799999999994</v>
      </c>
      <c r="AD58" s="1">
        <v>94.256399999999999</v>
      </c>
      <c r="AE58" s="1">
        <v>79.353200000000001</v>
      </c>
      <c r="AF58" s="1">
        <v>91.826800000000006</v>
      </c>
      <c r="AG58" s="1"/>
      <c r="AH58" s="1">
        <f t="shared" si="6"/>
        <v>267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110</v>
      </c>
      <c r="B59" s="1" t="s">
        <v>37</v>
      </c>
      <c r="C59" s="1">
        <v>426.983</v>
      </c>
      <c r="D59" s="1">
        <v>404.89400000000001</v>
      </c>
      <c r="E59" s="1">
        <v>337.01</v>
      </c>
      <c r="F59" s="1">
        <v>382.98899999999998</v>
      </c>
      <c r="G59" s="8">
        <v>1</v>
      </c>
      <c r="H59" s="1">
        <v>40</v>
      </c>
      <c r="I59" s="1" t="s">
        <v>38</v>
      </c>
      <c r="J59" s="1"/>
      <c r="K59" s="1">
        <v>379.71800000000002</v>
      </c>
      <c r="L59" s="1">
        <f t="shared" si="13"/>
        <v>-42.708000000000027</v>
      </c>
      <c r="M59" s="1"/>
      <c r="N59" s="1"/>
      <c r="O59" s="1">
        <v>108.468</v>
      </c>
      <c r="P59" s="1">
        <f t="shared" si="14"/>
        <v>67.402000000000001</v>
      </c>
      <c r="Q59" s="5">
        <f t="shared" si="15"/>
        <v>182.56300000000005</v>
      </c>
      <c r="R59" s="5">
        <f t="shared" si="7"/>
        <v>182.56300000000005</v>
      </c>
      <c r="S59" s="5"/>
      <c r="T59" s="1"/>
      <c r="U59" s="1">
        <f t="shared" si="8"/>
        <v>10</v>
      </c>
      <c r="V59" s="1">
        <f t="shared" si="5"/>
        <v>7.2914305213495147</v>
      </c>
      <c r="W59" s="1">
        <v>68.881</v>
      </c>
      <c r="X59" s="1">
        <v>69.994200000000006</v>
      </c>
      <c r="Y59" s="1">
        <v>73.686800000000005</v>
      </c>
      <c r="Z59" s="1">
        <v>81.092600000000004</v>
      </c>
      <c r="AA59" s="1">
        <v>72.393000000000001</v>
      </c>
      <c r="AB59" s="1">
        <v>64.517399999999995</v>
      </c>
      <c r="AC59" s="1">
        <v>68.82480000000001</v>
      </c>
      <c r="AD59" s="1">
        <v>67.721000000000004</v>
      </c>
      <c r="AE59" s="1">
        <v>56.809800000000003</v>
      </c>
      <c r="AF59" s="1">
        <v>73.904200000000003</v>
      </c>
      <c r="AG59" s="1"/>
      <c r="AH59" s="1">
        <f t="shared" si="6"/>
        <v>183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111</v>
      </c>
      <c r="B60" s="1" t="s">
        <v>37</v>
      </c>
      <c r="C60" s="1">
        <v>418.65300000000002</v>
      </c>
      <c r="D60" s="1">
        <v>519.47500000000002</v>
      </c>
      <c r="E60" s="1">
        <v>376.54700000000003</v>
      </c>
      <c r="F60" s="1">
        <v>444.89800000000002</v>
      </c>
      <c r="G60" s="8">
        <v>1</v>
      </c>
      <c r="H60" s="1">
        <v>40</v>
      </c>
      <c r="I60" s="1" t="s">
        <v>38</v>
      </c>
      <c r="J60" s="1"/>
      <c r="K60" s="1">
        <v>421.822</v>
      </c>
      <c r="L60" s="1">
        <f t="shared" si="13"/>
        <v>-45.274999999999977</v>
      </c>
      <c r="M60" s="1"/>
      <c r="N60" s="1"/>
      <c r="O60" s="1">
        <v>95.424800000000005</v>
      </c>
      <c r="P60" s="1">
        <f t="shared" si="14"/>
        <v>75.309400000000011</v>
      </c>
      <c r="Q60" s="5">
        <f t="shared" si="15"/>
        <v>212.77120000000002</v>
      </c>
      <c r="R60" s="5">
        <f t="shared" si="7"/>
        <v>212.77120000000002</v>
      </c>
      <c r="S60" s="5"/>
      <c r="T60" s="1"/>
      <c r="U60" s="1">
        <f t="shared" si="8"/>
        <v>10</v>
      </c>
      <c r="V60" s="1">
        <f t="shared" si="5"/>
        <v>7.1747059464024403</v>
      </c>
      <c r="W60" s="1">
        <v>75.0458</v>
      </c>
      <c r="X60" s="1">
        <v>77.430800000000005</v>
      </c>
      <c r="Y60" s="1">
        <v>80.472200000000001</v>
      </c>
      <c r="Z60" s="1">
        <v>82.796400000000006</v>
      </c>
      <c r="AA60" s="1">
        <v>82.494399999999999</v>
      </c>
      <c r="AB60" s="1">
        <v>80.136600000000001</v>
      </c>
      <c r="AC60" s="1">
        <v>83.582000000000008</v>
      </c>
      <c r="AD60" s="1">
        <v>81.410600000000002</v>
      </c>
      <c r="AE60" s="1">
        <v>66.261200000000002</v>
      </c>
      <c r="AF60" s="1">
        <v>88.885199999999998</v>
      </c>
      <c r="AG60" s="1"/>
      <c r="AH60" s="1">
        <f t="shared" si="6"/>
        <v>213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112</v>
      </c>
      <c r="B61" s="1" t="s">
        <v>37</v>
      </c>
      <c r="C61" s="1">
        <v>63.475000000000001</v>
      </c>
      <c r="D61" s="1">
        <v>205.14099999999999</v>
      </c>
      <c r="E61" s="1">
        <v>78.293999999999997</v>
      </c>
      <c r="F61" s="1">
        <v>122.68</v>
      </c>
      <c r="G61" s="8">
        <v>1</v>
      </c>
      <c r="H61" s="1">
        <v>30</v>
      </c>
      <c r="I61" s="1" t="s">
        <v>38</v>
      </c>
      <c r="J61" s="1"/>
      <c r="K61" s="1">
        <v>88.2</v>
      </c>
      <c r="L61" s="1">
        <f t="shared" si="13"/>
        <v>-9.9060000000000059</v>
      </c>
      <c r="M61" s="1"/>
      <c r="N61" s="1"/>
      <c r="O61" s="1">
        <v>56.714800000000011</v>
      </c>
      <c r="P61" s="1">
        <f t="shared" si="14"/>
        <v>15.658799999999999</v>
      </c>
      <c r="Q61" s="5"/>
      <c r="R61" s="5">
        <f t="shared" si="7"/>
        <v>0</v>
      </c>
      <c r="S61" s="5"/>
      <c r="T61" s="1"/>
      <c r="U61" s="1">
        <f t="shared" si="8"/>
        <v>11.456484532658955</v>
      </c>
      <c r="V61" s="1">
        <f t="shared" si="5"/>
        <v>11.456484532658955</v>
      </c>
      <c r="W61" s="1">
        <v>20.945799999999998</v>
      </c>
      <c r="X61" s="1">
        <v>20.0076</v>
      </c>
      <c r="Y61" s="1">
        <v>17.312999999999999</v>
      </c>
      <c r="Z61" s="1">
        <v>14.099399999999999</v>
      </c>
      <c r="AA61" s="1">
        <v>18.239799999999999</v>
      </c>
      <c r="AB61" s="1">
        <v>22.315200000000001</v>
      </c>
      <c r="AC61" s="1">
        <v>20.334</v>
      </c>
      <c r="AD61" s="1">
        <v>18.422799999999999</v>
      </c>
      <c r="AE61" s="1">
        <v>16.247399999999999</v>
      </c>
      <c r="AF61" s="1">
        <v>16.120999999999999</v>
      </c>
      <c r="AG61" s="1" t="s">
        <v>77</v>
      </c>
      <c r="AH61" s="1">
        <f t="shared" si="6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113</v>
      </c>
      <c r="B62" s="1" t="s">
        <v>42</v>
      </c>
      <c r="C62" s="1">
        <v>84</v>
      </c>
      <c r="D62" s="1">
        <v>320</v>
      </c>
      <c r="E62" s="1">
        <v>74</v>
      </c>
      <c r="F62" s="1">
        <v>327</v>
      </c>
      <c r="G62" s="8">
        <v>0.6</v>
      </c>
      <c r="H62" s="1">
        <v>60</v>
      </c>
      <c r="I62" s="10" t="s">
        <v>105</v>
      </c>
      <c r="J62" s="1"/>
      <c r="K62" s="1">
        <v>71</v>
      </c>
      <c r="L62" s="1">
        <f t="shared" si="13"/>
        <v>3</v>
      </c>
      <c r="M62" s="1"/>
      <c r="N62" s="1"/>
      <c r="O62" s="1">
        <v>0</v>
      </c>
      <c r="P62" s="1">
        <f t="shared" si="14"/>
        <v>14.8</v>
      </c>
      <c r="Q62" s="5"/>
      <c r="R62" s="5">
        <f t="shared" si="7"/>
        <v>0</v>
      </c>
      <c r="S62" s="5"/>
      <c r="T62" s="1"/>
      <c r="U62" s="1">
        <f t="shared" si="8"/>
        <v>22.094594594594593</v>
      </c>
      <c r="V62" s="1">
        <f t="shared" si="5"/>
        <v>22.094594594594593</v>
      </c>
      <c r="W62" s="1">
        <v>21.8</v>
      </c>
      <c r="X62" s="1">
        <v>30.8</v>
      </c>
      <c r="Y62" s="1">
        <v>31.8</v>
      </c>
      <c r="Z62" s="1">
        <v>13.8</v>
      </c>
      <c r="AA62" s="1">
        <v>15.2</v>
      </c>
      <c r="AB62" s="1">
        <v>27.6</v>
      </c>
      <c r="AC62" s="1">
        <v>26.8</v>
      </c>
      <c r="AD62" s="1">
        <v>25.4</v>
      </c>
      <c r="AE62" s="1">
        <v>25.4</v>
      </c>
      <c r="AF62" s="1">
        <v>31.8</v>
      </c>
      <c r="AG62" s="1" t="s">
        <v>106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114</v>
      </c>
      <c r="B63" s="1" t="s">
        <v>42</v>
      </c>
      <c r="C63" s="1">
        <v>181</v>
      </c>
      <c r="D63" s="1">
        <v>158</v>
      </c>
      <c r="E63" s="1">
        <v>139</v>
      </c>
      <c r="F63" s="1">
        <v>186</v>
      </c>
      <c r="G63" s="8">
        <v>0.35</v>
      </c>
      <c r="H63" s="1">
        <v>50</v>
      </c>
      <c r="I63" s="1" t="s">
        <v>38</v>
      </c>
      <c r="J63" s="1"/>
      <c r="K63" s="1">
        <v>144</v>
      </c>
      <c r="L63" s="1">
        <f t="shared" si="13"/>
        <v>-5</v>
      </c>
      <c r="M63" s="1"/>
      <c r="N63" s="1"/>
      <c r="O63" s="1">
        <v>45.955999999999989</v>
      </c>
      <c r="P63" s="1">
        <f t="shared" si="14"/>
        <v>27.8</v>
      </c>
      <c r="Q63" s="5">
        <f t="shared" si="15"/>
        <v>46.044000000000011</v>
      </c>
      <c r="R63" s="5">
        <f t="shared" si="7"/>
        <v>46.044000000000011</v>
      </c>
      <c r="S63" s="5"/>
      <c r="T63" s="1"/>
      <c r="U63" s="1">
        <f t="shared" si="8"/>
        <v>10</v>
      </c>
      <c r="V63" s="1">
        <f t="shared" si="5"/>
        <v>8.3437410071942448</v>
      </c>
      <c r="W63" s="1">
        <v>27.8</v>
      </c>
      <c r="X63" s="1">
        <v>26.6</v>
      </c>
      <c r="Y63" s="1">
        <v>33</v>
      </c>
      <c r="Z63" s="1">
        <v>30.6</v>
      </c>
      <c r="AA63" s="1">
        <v>26.6</v>
      </c>
      <c r="AB63" s="1">
        <v>24.8</v>
      </c>
      <c r="AC63" s="1">
        <v>19.2</v>
      </c>
      <c r="AD63" s="1">
        <v>20.399999999999999</v>
      </c>
      <c r="AE63" s="1">
        <v>21.4</v>
      </c>
      <c r="AF63" s="1">
        <v>24.8</v>
      </c>
      <c r="AG63" s="1"/>
      <c r="AH63" s="1">
        <f t="shared" si="6"/>
        <v>16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115</v>
      </c>
      <c r="B64" s="1" t="s">
        <v>42</v>
      </c>
      <c r="C64" s="1">
        <v>1093</v>
      </c>
      <c r="D64" s="1">
        <v>7</v>
      </c>
      <c r="E64" s="1">
        <v>448</v>
      </c>
      <c r="F64" s="1">
        <v>596</v>
      </c>
      <c r="G64" s="8">
        <v>0.37</v>
      </c>
      <c r="H64" s="1">
        <v>50</v>
      </c>
      <c r="I64" s="1" t="s">
        <v>38</v>
      </c>
      <c r="J64" s="1"/>
      <c r="K64" s="1">
        <v>464</v>
      </c>
      <c r="L64" s="1">
        <f t="shared" si="13"/>
        <v>-16</v>
      </c>
      <c r="M64" s="1"/>
      <c r="N64" s="1"/>
      <c r="O64" s="1">
        <v>0</v>
      </c>
      <c r="P64" s="1">
        <f t="shared" si="14"/>
        <v>89.6</v>
      </c>
      <c r="Q64" s="5">
        <f t="shared" si="15"/>
        <v>300</v>
      </c>
      <c r="R64" s="21">
        <f>Q64+$R$1*P64</f>
        <v>456.79999999999995</v>
      </c>
      <c r="S64" s="5"/>
      <c r="T64" s="1"/>
      <c r="U64" s="1">
        <f t="shared" si="8"/>
        <v>11.75</v>
      </c>
      <c r="V64" s="1">
        <f t="shared" si="5"/>
        <v>6.6517857142857144</v>
      </c>
      <c r="W64" s="1">
        <v>79.8</v>
      </c>
      <c r="X64" s="1">
        <v>102.4</v>
      </c>
      <c r="Y64" s="1">
        <v>153.4</v>
      </c>
      <c r="Z64" s="1">
        <v>147.4</v>
      </c>
      <c r="AA64" s="1">
        <v>123.4</v>
      </c>
      <c r="AB64" s="1">
        <v>111.4</v>
      </c>
      <c r="AC64" s="1">
        <v>133</v>
      </c>
      <c r="AD64" s="1">
        <v>139.4</v>
      </c>
      <c r="AE64" s="1">
        <v>89.6</v>
      </c>
      <c r="AF64" s="1">
        <v>75.400000000000006</v>
      </c>
      <c r="AG64" s="1" t="s">
        <v>116</v>
      </c>
      <c r="AH64" s="1">
        <f t="shared" si="6"/>
        <v>169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117</v>
      </c>
      <c r="B65" s="1" t="s">
        <v>42</v>
      </c>
      <c r="C65" s="1">
        <v>54</v>
      </c>
      <c r="D65" s="1">
        <v>114</v>
      </c>
      <c r="E65" s="1">
        <v>75</v>
      </c>
      <c r="F65" s="1">
        <v>56</v>
      </c>
      <c r="G65" s="8">
        <v>0.4</v>
      </c>
      <c r="H65" s="1">
        <v>30</v>
      </c>
      <c r="I65" s="1" t="s">
        <v>38</v>
      </c>
      <c r="J65" s="1"/>
      <c r="K65" s="1">
        <v>100</v>
      </c>
      <c r="L65" s="1">
        <f t="shared" si="13"/>
        <v>-25</v>
      </c>
      <c r="M65" s="1"/>
      <c r="N65" s="1"/>
      <c r="O65" s="1">
        <v>0</v>
      </c>
      <c r="P65" s="1">
        <f t="shared" si="14"/>
        <v>15</v>
      </c>
      <c r="Q65" s="5">
        <f t="shared" si="15"/>
        <v>94</v>
      </c>
      <c r="R65" s="5">
        <f>S65</f>
        <v>30</v>
      </c>
      <c r="S65" s="5">
        <v>30</v>
      </c>
      <c r="T65" s="1" t="s">
        <v>150</v>
      </c>
      <c r="U65" s="1">
        <f t="shared" si="8"/>
        <v>5.7333333333333334</v>
      </c>
      <c r="V65" s="1">
        <f t="shared" si="5"/>
        <v>3.7333333333333334</v>
      </c>
      <c r="W65" s="1">
        <v>7.4</v>
      </c>
      <c r="X65" s="1">
        <v>4</v>
      </c>
      <c r="Y65" s="1">
        <v>15</v>
      </c>
      <c r="Z65" s="1">
        <v>13.4</v>
      </c>
      <c r="AA65" s="1">
        <v>3.8</v>
      </c>
      <c r="AB65" s="1">
        <v>8.4</v>
      </c>
      <c r="AC65" s="1">
        <v>10.6</v>
      </c>
      <c r="AD65" s="1">
        <v>6.6</v>
      </c>
      <c r="AE65" s="1">
        <v>6.4</v>
      </c>
      <c r="AF65" s="1">
        <v>7.4</v>
      </c>
      <c r="AG65" s="1"/>
      <c r="AH65" s="1">
        <f t="shared" si="6"/>
        <v>12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118</v>
      </c>
      <c r="B66" s="1" t="s">
        <v>42</v>
      </c>
      <c r="C66" s="1">
        <v>41</v>
      </c>
      <c r="D66" s="1">
        <v>248</v>
      </c>
      <c r="E66" s="1">
        <v>54</v>
      </c>
      <c r="F66" s="1">
        <v>203</v>
      </c>
      <c r="G66" s="8">
        <v>0.6</v>
      </c>
      <c r="H66" s="1">
        <v>55</v>
      </c>
      <c r="I66" s="10" t="s">
        <v>105</v>
      </c>
      <c r="J66" s="1"/>
      <c r="K66" s="1">
        <v>62</v>
      </c>
      <c r="L66" s="1">
        <f t="shared" si="13"/>
        <v>-8</v>
      </c>
      <c r="M66" s="1"/>
      <c r="N66" s="1"/>
      <c r="O66" s="1">
        <v>20</v>
      </c>
      <c r="P66" s="1">
        <f t="shared" si="14"/>
        <v>10.8</v>
      </c>
      <c r="Q66" s="5"/>
      <c r="R66" s="5">
        <f t="shared" si="7"/>
        <v>0</v>
      </c>
      <c r="S66" s="5"/>
      <c r="T66" s="1"/>
      <c r="U66" s="1">
        <f t="shared" si="8"/>
        <v>20.648148148148145</v>
      </c>
      <c r="V66" s="1">
        <f t="shared" si="5"/>
        <v>20.648148148148145</v>
      </c>
      <c r="W66" s="1">
        <v>13.4</v>
      </c>
      <c r="X66" s="1">
        <v>16.399999999999999</v>
      </c>
      <c r="Y66" s="1">
        <v>14.6</v>
      </c>
      <c r="Z66" s="1">
        <v>8.4</v>
      </c>
      <c r="AA66" s="1">
        <v>10</v>
      </c>
      <c r="AB66" s="1">
        <v>12</v>
      </c>
      <c r="AC66" s="1">
        <v>13</v>
      </c>
      <c r="AD66" s="1">
        <v>11.4</v>
      </c>
      <c r="AE66" s="1">
        <v>14.4</v>
      </c>
      <c r="AF66" s="1">
        <v>24.8</v>
      </c>
      <c r="AG66" s="1" t="s">
        <v>77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119</v>
      </c>
      <c r="B67" s="1" t="s">
        <v>42</v>
      </c>
      <c r="C67" s="1">
        <v>85</v>
      </c>
      <c r="D67" s="1">
        <v>84</v>
      </c>
      <c r="E67" s="1">
        <v>76</v>
      </c>
      <c r="F67" s="1">
        <v>78</v>
      </c>
      <c r="G67" s="8">
        <v>0.45</v>
      </c>
      <c r="H67" s="1">
        <v>40</v>
      </c>
      <c r="I67" s="1" t="s">
        <v>38</v>
      </c>
      <c r="J67" s="1"/>
      <c r="K67" s="1">
        <v>77</v>
      </c>
      <c r="L67" s="1">
        <f t="shared" si="13"/>
        <v>-1</v>
      </c>
      <c r="M67" s="1"/>
      <c r="N67" s="1"/>
      <c r="O67" s="1">
        <v>72.800000000000011</v>
      </c>
      <c r="P67" s="1">
        <f t="shared" si="14"/>
        <v>15.2</v>
      </c>
      <c r="Q67" s="5"/>
      <c r="R67" s="5">
        <f t="shared" si="7"/>
        <v>0</v>
      </c>
      <c r="S67" s="5"/>
      <c r="T67" s="1"/>
      <c r="U67" s="1">
        <f t="shared" si="8"/>
        <v>9.9210526315789487</v>
      </c>
      <c r="V67" s="1">
        <f t="shared" si="5"/>
        <v>9.9210526315789487</v>
      </c>
      <c r="W67" s="1">
        <v>14.8</v>
      </c>
      <c r="X67" s="1">
        <v>11.4</v>
      </c>
      <c r="Y67" s="1">
        <v>11.8</v>
      </c>
      <c r="Z67" s="1">
        <v>7</v>
      </c>
      <c r="AA67" s="1">
        <v>6</v>
      </c>
      <c r="AB67" s="1">
        <v>9</v>
      </c>
      <c r="AC67" s="1">
        <v>19.399999999999999</v>
      </c>
      <c r="AD67" s="1">
        <v>19.399999999999999</v>
      </c>
      <c r="AE67" s="1">
        <v>11.6</v>
      </c>
      <c r="AF67" s="1">
        <v>9</v>
      </c>
      <c r="AG67" s="1" t="s">
        <v>120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121</v>
      </c>
      <c r="B68" s="1" t="s">
        <v>42</v>
      </c>
      <c r="C68" s="1">
        <v>326</v>
      </c>
      <c r="D68" s="1">
        <v>200</v>
      </c>
      <c r="E68" s="1">
        <v>431</v>
      </c>
      <c r="F68" s="1">
        <v>71</v>
      </c>
      <c r="G68" s="8">
        <v>0.4</v>
      </c>
      <c r="H68" s="1">
        <v>50</v>
      </c>
      <c r="I68" s="10" t="s">
        <v>105</v>
      </c>
      <c r="J68" s="1"/>
      <c r="K68" s="1">
        <v>431</v>
      </c>
      <c r="L68" s="1">
        <f t="shared" si="13"/>
        <v>0</v>
      </c>
      <c r="M68" s="1"/>
      <c r="N68" s="1"/>
      <c r="O68" s="1">
        <v>250</v>
      </c>
      <c r="P68" s="1">
        <f t="shared" si="14"/>
        <v>86.2</v>
      </c>
      <c r="Q68" s="5">
        <f t="shared" si="15"/>
        <v>541</v>
      </c>
      <c r="R68" s="5">
        <f t="shared" si="7"/>
        <v>541</v>
      </c>
      <c r="S68" s="5"/>
      <c r="T68" s="1"/>
      <c r="U68" s="1">
        <f t="shared" si="8"/>
        <v>10</v>
      </c>
      <c r="V68" s="1">
        <f t="shared" si="5"/>
        <v>3.7238979118329465</v>
      </c>
      <c r="W68" s="1">
        <v>44</v>
      </c>
      <c r="X68" s="1">
        <v>39.799999999999997</v>
      </c>
      <c r="Y68" s="1">
        <v>43.8</v>
      </c>
      <c r="Z68" s="1">
        <v>44.8</v>
      </c>
      <c r="AA68" s="1">
        <v>43.6</v>
      </c>
      <c r="AB68" s="1">
        <v>39.799999999999997</v>
      </c>
      <c r="AC68" s="1">
        <v>34.6</v>
      </c>
      <c r="AD68" s="1">
        <v>31.6</v>
      </c>
      <c r="AE68" s="1">
        <v>41.8</v>
      </c>
      <c r="AF68" s="1">
        <v>51.8</v>
      </c>
      <c r="AG68" s="1" t="s">
        <v>77</v>
      </c>
      <c r="AH68" s="1">
        <f t="shared" si="6"/>
        <v>216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122</v>
      </c>
      <c r="B69" s="1" t="s">
        <v>42</v>
      </c>
      <c r="C69" s="1">
        <v>20</v>
      </c>
      <c r="D69" s="1">
        <v>30</v>
      </c>
      <c r="E69" s="1">
        <v>17</v>
      </c>
      <c r="F69" s="1">
        <v>24</v>
      </c>
      <c r="G69" s="8">
        <v>0.4</v>
      </c>
      <c r="H69" s="1">
        <v>55</v>
      </c>
      <c r="I69" s="1" t="s">
        <v>38</v>
      </c>
      <c r="J69" s="1"/>
      <c r="K69" s="1">
        <v>31</v>
      </c>
      <c r="L69" s="1">
        <f t="shared" ref="L69:L93" si="16">E69-K69</f>
        <v>-14</v>
      </c>
      <c r="M69" s="1"/>
      <c r="N69" s="1"/>
      <c r="O69" s="1">
        <v>0</v>
      </c>
      <c r="P69" s="1">
        <f t="shared" si="14"/>
        <v>3.4</v>
      </c>
      <c r="Q69" s="5">
        <f t="shared" si="15"/>
        <v>10</v>
      </c>
      <c r="R69" s="5">
        <f t="shared" si="7"/>
        <v>10</v>
      </c>
      <c r="S69" s="5"/>
      <c r="T69" s="1"/>
      <c r="U69" s="1">
        <f t="shared" si="8"/>
        <v>10</v>
      </c>
      <c r="V69" s="1">
        <f t="shared" si="5"/>
        <v>7.0588235294117645</v>
      </c>
      <c r="W69" s="1">
        <v>2.6</v>
      </c>
      <c r="X69" s="1">
        <v>3.2</v>
      </c>
      <c r="Y69" s="1">
        <v>4.5999999999999996</v>
      </c>
      <c r="Z69" s="1">
        <v>3</v>
      </c>
      <c r="AA69" s="1">
        <v>1.4</v>
      </c>
      <c r="AB69" s="1">
        <v>1.4</v>
      </c>
      <c r="AC69" s="1">
        <v>4.2</v>
      </c>
      <c r="AD69" s="1">
        <v>4.2</v>
      </c>
      <c r="AE69" s="1">
        <v>4</v>
      </c>
      <c r="AF69" s="1">
        <v>5.4</v>
      </c>
      <c r="AG69" s="1"/>
      <c r="AH69" s="1">
        <f t="shared" si="6"/>
        <v>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123</v>
      </c>
      <c r="B70" s="1" t="s">
        <v>37</v>
      </c>
      <c r="C70" s="1">
        <v>258.88900000000001</v>
      </c>
      <c r="D70" s="1">
        <v>410.00099999999998</v>
      </c>
      <c r="E70" s="1">
        <v>206.102</v>
      </c>
      <c r="F70" s="1">
        <v>416.77800000000002</v>
      </c>
      <c r="G70" s="8">
        <v>1</v>
      </c>
      <c r="H70" s="1">
        <v>55</v>
      </c>
      <c r="I70" s="10" t="s">
        <v>105</v>
      </c>
      <c r="J70" s="1"/>
      <c r="K70" s="1">
        <v>202.3</v>
      </c>
      <c r="L70" s="1">
        <f t="shared" si="16"/>
        <v>3.8019999999999925</v>
      </c>
      <c r="M70" s="1"/>
      <c r="N70" s="1"/>
      <c r="O70" s="1">
        <v>0</v>
      </c>
      <c r="P70" s="1">
        <f t="shared" ref="P70:P93" si="17">E70/5</f>
        <v>41.220399999999998</v>
      </c>
      <c r="Q70" s="5"/>
      <c r="R70" s="5">
        <f t="shared" si="7"/>
        <v>0</v>
      </c>
      <c r="S70" s="5"/>
      <c r="T70" s="1"/>
      <c r="U70" s="1">
        <f t="shared" si="8"/>
        <v>10.110964473901273</v>
      </c>
      <c r="V70" s="1">
        <f t="shared" si="5"/>
        <v>10.110964473901273</v>
      </c>
      <c r="W70" s="1">
        <v>51.084400000000002</v>
      </c>
      <c r="X70" s="1">
        <v>73.397999999999996</v>
      </c>
      <c r="Y70" s="1">
        <v>99.756399999999999</v>
      </c>
      <c r="Z70" s="1">
        <v>54.538800000000002</v>
      </c>
      <c r="AA70" s="1">
        <v>48.595399999999998</v>
      </c>
      <c r="AB70" s="1">
        <v>81.037400000000005</v>
      </c>
      <c r="AC70" s="1">
        <v>67.064400000000006</v>
      </c>
      <c r="AD70" s="1">
        <v>64.867800000000003</v>
      </c>
      <c r="AE70" s="1">
        <v>61.046999999999997</v>
      </c>
      <c r="AF70" s="1">
        <v>60.282200000000003</v>
      </c>
      <c r="AG70" s="1" t="s">
        <v>79</v>
      </c>
      <c r="AH70" s="1">
        <f t="shared" si="6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1" t="s">
        <v>124</v>
      </c>
      <c r="B71" s="11" t="s">
        <v>42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6"/>
        <v>0</v>
      </c>
      <c r="M71" s="11"/>
      <c r="N71" s="11"/>
      <c r="O71" s="11">
        <v>0</v>
      </c>
      <c r="P71" s="11">
        <f t="shared" si="17"/>
        <v>0</v>
      </c>
      <c r="Q71" s="13"/>
      <c r="R71" s="5">
        <f t="shared" si="7"/>
        <v>0</v>
      </c>
      <c r="S71" s="13"/>
      <c r="T71" s="11"/>
      <c r="U71" s="1" t="e">
        <f t="shared" si="8"/>
        <v>#DIV/0!</v>
      </c>
      <c r="V71" s="11" t="e">
        <f t="shared" ref="V71:V93" si="18">(F71+O71)/P71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51</v>
      </c>
      <c r="AH71" s="1">
        <f t="shared" ref="AH71:AH93" si="19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1" t="s">
        <v>125</v>
      </c>
      <c r="B72" s="11" t="s">
        <v>42</v>
      </c>
      <c r="C72" s="11"/>
      <c r="D72" s="11"/>
      <c r="E72" s="11"/>
      <c r="F72" s="11"/>
      <c r="G72" s="12">
        <v>0</v>
      </c>
      <c r="H72" s="11">
        <v>35</v>
      </c>
      <c r="I72" s="11" t="s">
        <v>38</v>
      </c>
      <c r="J72" s="11"/>
      <c r="K72" s="11"/>
      <c r="L72" s="11">
        <f t="shared" si="16"/>
        <v>0</v>
      </c>
      <c r="M72" s="11"/>
      <c r="N72" s="11"/>
      <c r="O72" s="11">
        <v>0</v>
      </c>
      <c r="P72" s="11">
        <f t="shared" si="17"/>
        <v>0</v>
      </c>
      <c r="Q72" s="13"/>
      <c r="R72" s="5">
        <f t="shared" ref="R72:R93" si="20">Q72</f>
        <v>0</v>
      </c>
      <c r="S72" s="13"/>
      <c r="T72" s="11"/>
      <c r="U72" s="1" t="e">
        <f t="shared" ref="U72:U93" si="21">(F72+O72+R72)/P72</f>
        <v>#DIV/0!</v>
      </c>
      <c r="V72" s="11" t="e">
        <f t="shared" si="18"/>
        <v>#DIV/0!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 t="s">
        <v>51</v>
      </c>
      <c r="AH72" s="1">
        <f t="shared" si="19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5" t="s">
        <v>126</v>
      </c>
      <c r="B73" s="15" t="s">
        <v>37</v>
      </c>
      <c r="C73" s="15">
        <v>962.255</v>
      </c>
      <c r="D73" s="15">
        <v>1326.502</v>
      </c>
      <c r="E73" s="15">
        <v>833.74</v>
      </c>
      <c r="F73" s="15">
        <v>1362.117</v>
      </c>
      <c r="G73" s="16">
        <v>1</v>
      </c>
      <c r="H73" s="15">
        <v>60</v>
      </c>
      <c r="I73" s="15" t="s">
        <v>38</v>
      </c>
      <c r="J73" s="15"/>
      <c r="K73" s="15">
        <v>860.524</v>
      </c>
      <c r="L73" s="15">
        <f t="shared" si="16"/>
        <v>-26.783999999999992</v>
      </c>
      <c r="M73" s="15"/>
      <c r="N73" s="15"/>
      <c r="O73" s="15">
        <v>404.47239999999971</v>
      </c>
      <c r="P73" s="15">
        <f t="shared" si="17"/>
        <v>166.74799999999999</v>
      </c>
      <c r="Q73" s="17">
        <f>11*P73-O73-F73</f>
        <v>67.638600000000224</v>
      </c>
      <c r="R73" s="21">
        <f t="shared" ref="R73:R74" si="22">Q73+$R$1*P73</f>
        <v>359.44760000000019</v>
      </c>
      <c r="S73" s="17"/>
      <c r="T73" s="15"/>
      <c r="U73" s="1">
        <f t="shared" si="21"/>
        <v>12.75</v>
      </c>
      <c r="V73" s="15">
        <f t="shared" si="18"/>
        <v>10.594366349221579</v>
      </c>
      <c r="W73" s="15">
        <v>173.4674</v>
      </c>
      <c r="X73" s="15">
        <v>180.42859999999999</v>
      </c>
      <c r="Y73" s="15">
        <v>194.99619999999999</v>
      </c>
      <c r="Z73" s="15">
        <v>198.78739999999999</v>
      </c>
      <c r="AA73" s="15">
        <v>181.26300000000001</v>
      </c>
      <c r="AB73" s="15">
        <v>166.38159999999999</v>
      </c>
      <c r="AC73" s="15">
        <v>158.89080000000001</v>
      </c>
      <c r="AD73" s="15">
        <v>158.2362</v>
      </c>
      <c r="AE73" s="15">
        <v>146.083</v>
      </c>
      <c r="AF73" s="15">
        <v>156.6104</v>
      </c>
      <c r="AG73" s="15" t="s">
        <v>56</v>
      </c>
      <c r="AH73" s="1">
        <f t="shared" si="19"/>
        <v>359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127</v>
      </c>
      <c r="B74" s="1" t="s">
        <v>37</v>
      </c>
      <c r="C74" s="1">
        <v>1168.105</v>
      </c>
      <c r="D74" s="1">
        <v>1745.106</v>
      </c>
      <c r="E74" s="1">
        <v>1086.5360000000001</v>
      </c>
      <c r="F74" s="1">
        <v>1653.8009999999999</v>
      </c>
      <c r="G74" s="8">
        <v>1</v>
      </c>
      <c r="H74" s="1">
        <v>60</v>
      </c>
      <c r="I74" s="1" t="s">
        <v>38</v>
      </c>
      <c r="J74" s="1"/>
      <c r="K74" s="1">
        <v>1177.5540000000001</v>
      </c>
      <c r="L74" s="1">
        <f t="shared" si="16"/>
        <v>-91.018000000000029</v>
      </c>
      <c r="M74" s="1"/>
      <c r="N74" s="1"/>
      <c r="O74" s="1">
        <v>493.22020000000009</v>
      </c>
      <c r="P74" s="1">
        <f t="shared" si="17"/>
        <v>217.30720000000002</v>
      </c>
      <c r="Q74" s="5">
        <f t="shared" ref="Q74" si="23">10*P74-O74-F74</f>
        <v>26.050799999999981</v>
      </c>
      <c r="R74" s="21">
        <f t="shared" si="22"/>
        <v>406.33840000000004</v>
      </c>
      <c r="S74" s="5"/>
      <c r="T74" s="1"/>
      <c r="U74" s="1">
        <f t="shared" si="21"/>
        <v>11.75</v>
      </c>
      <c r="V74" s="1">
        <f t="shared" si="18"/>
        <v>9.8801199408026967</v>
      </c>
      <c r="W74" s="1">
        <v>228.24520000000001</v>
      </c>
      <c r="X74" s="1">
        <v>237.37039999999999</v>
      </c>
      <c r="Y74" s="1">
        <v>236.44200000000001</v>
      </c>
      <c r="Z74" s="1">
        <v>229.15780000000001</v>
      </c>
      <c r="AA74" s="1">
        <v>213.78</v>
      </c>
      <c r="AB74" s="1">
        <v>214.113</v>
      </c>
      <c r="AC74" s="1">
        <v>198.3366</v>
      </c>
      <c r="AD74" s="1">
        <v>202.23759999999999</v>
      </c>
      <c r="AE74" s="1">
        <v>277.66980000000001</v>
      </c>
      <c r="AF74" s="1">
        <v>307.99020000000002</v>
      </c>
      <c r="AG74" s="1"/>
      <c r="AH74" s="1">
        <f t="shared" si="19"/>
        <v>406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5" t="s">
        <v>128</v>
      </c>
      <c r="B75" s="15" t="s">
        <v>37</v>
      </c>
      <c r="C75" s="15">
        <v>1413.9490000000001</v>
      </c>
      <c r="D75" s="15">
        <v>1832.1980000000001</v>
      </c>
      <c r="E75" s="15">
        <v>1181.8399999999999</v>
      </c>
      <c r="F75" s="15">
        <v>1706.837</v>
      </c>
      <c r="G75" s="16">
        <v>1</v>
      </c>
      <c r="H75" s="15">
        <v>60</v>
      </c>
      <c r="I75" s="15" t="s">
        <v>38</v>
      </c>
      <c r="J75" s="15"/>
      <c r="K75" s="15">
        <v>1281.3620000000001</v>
      </c>
      <c r="L75" s="15">
        <f t="shared" si="16"/>
        <v>-99.522000000000162</v>
      </c>
      <c r="M75" s="15"/>
      <c r="N75" s="15"/>
      <c r="O75" s="15">
        <v>1000</v>
      </c>
      <c r="P75" s="15">
        <f t="shared" si="17"/>
        <v>236.36799999999999</v>
      </c>
      <c r="Q75" s="17"/>
      <c r="R75" s="5">
        <f>S75</f>
        <v>600</v>
      </c>
      <c r="S75" s="17">
        <v>600</v>
      </c>
      <c r="T75" s="15" t="s">
        <v>54</v>
      </c>
      <c r="U75" s="1">
        <f t="shared" si="21"/>
        <v>13.990205950043999</v>
      </c>
      <c r="V75" s="15">
        <f t="shared" si="18"/>
        <v>11.451791274622623</v>
      </c>
      <c r="W75" s="15">
        <v>222.45259999999999</v>
      </c>
      <c r="X75" s="15">
        <v>232.69040000000001</v>
      </c>
      <c r="Y75" s="15">
        <v>238.10839999999999</v>
      </c>
      <c r="Z75" s="15">
        <v>253.9786</v>
      </c>
      <c r="AA75" s="15">
        <v>271.63639999999998</v>
      </c>
      <c r="AB75" s="15">
        <v>252.3528</v>
      </c>
      <c r="AC75" s="15">
        <v>227.24379999999999</v>
      </c>
      <c r="AD75" s="15">
        <v>230.27</v>
      </c>
      <c r="AE75" s="15">
        <v>251.44059999999999</v>
      </c>
      <c r="AF75" s="15">
        <v>347.43939999999998</v>
      </c>
      <c r="AG75" s="15" t="s">
        <v>69</v>
      </c>
      <c r="AH75" s="1">
        <f t="shared" si="19"/>
        <v>600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5" t="s">
        <v>129</v>
      </c>
      <c r="B76" s="15" t="s">
        <v>37</v>
      </c>
      <c r="C76" s="15">
        <v>2922.0819999999999</v>
      </c>
      <c r="D76" s="15">
        <v>2812.4969999999998</v>
      </c>
      <c r="E76" s="15">
        <v>2047.086</v>
      </c>
      <c r="F76" s="15">
        <v>3301.7919999999999</v>
      </c>
      <c r="G76" s="16">
        <v>1</v>
      </c>
      <c r="H76" s="15">
        <v>60</v>
      </c>
      <c r="I76" s="15" t="s">
        <v>38</v>
      </c>
      <c r="J76" s="15"/>
      <c r="K76" s="15">
        <v>2261.6120000000001</v>
      </c>
      <c r="L76" s="15">
        <f t="shared" si="16"/>
        <v>-214.52600000000007</v>
      </c>
      <c r="M76" s="15"/>
      <c r="N76" s="15"/>
      <c r="O76" s="15">
        <v>0</v>
      </c>
      <c r="P76" s="15">
        <f t="shared" si="17"/>
        <v>409.41719999999998</v>
      </c>
      <c r="Q76" s="17">
        <f t="shared" ref="Q76" si="24">11*P76-O76-F76</f>
        <v>1201.7971999999995</v>
      </c>
      <c r="R76" s="5">
        <f>S76</f>
        <v>600</v>
      </c>
      <c r="S76" s="17">
        <v>600</v>
      </c>
      <c r="T76" s="15" t="s">
        <v>151</v>
      </c>
      <c r="U76" s="1">
        <f t="shared" si="21"/>
        <v>9.5301125599999228</v>
      </c>
      <c r="V76" s="15">
        <f t="shared" si="18"/>
        <v>8.064614774367076</v>
      </c>
      <c r="W76" s="15">
        <v>498.84840000000003</v>
      </c>
      <c r="X76" s="15">
        <v>515.39139999999998</v>
      </c>
      <c r="Y76" s="15">
        <v>597.68380000000002</v>
      </c>
      <c r="Z76" s="15">
        <v>595.15940000000001</v>
      </c>
      <c r="AA76" s="15">
        <v>566.16560000000004</v>
      </c>
      <c r="AB76" s="15">
        <v>551.14959999999996</v>
      </c>
      <c r="AC76" s="15">
        <v>461.31740000000002</v>
      </c>
      <c r="AD76" s="15">
        <v>474.56819999999999</v>
      </c>
      <c r="AE76" s="15">
        <v>420.96719999999999</v>
      </c>
      <c r="AF76" s="15">
        <v>383.43860000000001</v>
      </c>
      <c r="AG76" s="15" t="s">
        <v>130</v>
      </c>
      <c r="AH76" s="1">
        <f t="shared" si="19"/>
        <v>600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1" t="s">
        <v>131</v>
      </c>
      <c r="B77" s="11" t="s">
        <v>37</v>
      </c>
      <c r="C77" s="11"/>
      <c r="D77" s="11"/>
      <c r="E77" s="11"/>
      <c r="F77" s="11"/>
      <c r="G77" s="12">
        <v>0</v>
      </c>
      <c r="H77" s="11">
        <v>55</v>
      </c>
      <c r="I77" s="11" t="s">
        <v>38</v>
      </c>
      <c r="J77" s="11"/>
      <c r="K77" s="11"/>
      <c r="L77" s="11">
        <f t="shared" si="16"/>
        <v>0</v>
      </c>
      <c r="M77" s="11"/>
      <c r="N77" s="11"/>
      <c r="O77" s="11">
        <v>0</v>
      </c>
      <c r="P77" s="11">
        <f t="shared" si="17"/>
        <v>0</v>
      </c>
      <c r="Q77" s="13"/>
      <c r="R77" s="5">
        <f t="shared" si="20"/>
        <v>0</v>
      </c>
      <c r="S77" s="13"/>
      <c r="T77" s="11"/>
      <c r="U77" s="1" t="e">
        <f t="shared" si="21"/>
        <v>#DIV/0!</v>
      </c>
      <c r="V77" s="11" t="e">
        <f t="shared" si="18"/>
        <v>#DIV/0!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0</v>
      </c>
      <c r="AG77" s="11" t="s">
        <v>51</v>
      </c>
      <c r="AH77" s="1">
        <f t="shared" si="19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132</v>
      </c>
      <c r="B78" s="11" t="s">
        <v>37</v>
      </c>
      <c r="C78" s="11"/>
      <c r="D78" s="11"/>
      <c r="E78" s="11"/>
      <c r="F78" s="11"/>
      <c r="G78" s="12">
        <v>0</v>
      </c>
      <c r="H78" s="11">
        <v>55</v>
      </c>
      <c r="I78" s="11" t="s">
        <v>38</v>
      </c>
      <c r="J78" s="11"/>
      <c r="K78" s="11"/>
      <c r="L78" s="11">
        <f t="shared" si="16"/>
        <v>0</v>
      </c>
      <c r="M78" s="11"/>
      <c r="N78" s="11"/>
      <c r="O78" s="11">
        <v>0</v>
      </c>
      <c r="P78" s="11">
        <f t="shared" si="17"/>
        <v>0</v>
      </c>
      <c r="Q78" s="13"/>
      <c r="R78" s="5">
        <f t="shared" si="20"/>
        <v>0</v>
      </c>
      <c r="S78" s="13"/>
      <c r="T78" s="11"/>
      <c r="U78" s="1" t="e">
        <f t="shared" si="21"/>
        <v>#DIV/0!</v>
      </c>
      <c r="V78" s="11" t="e">
        <f t="shared" si="18"/>
        <v>#DIV/0!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 t="s">
        <v>51</v>
      </c>
      <c r="AH78" s="1">
        <f t="shared" si="19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133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6"/>
        <v>0</v>
      </c>
      <c r="M79" s="11"/>
      <c r="N79" s="11"/>
      <c r="O79" s="11">
        <v>0</v>
      </c>
      <c r="P79" s="11">
        <f t="shared" si="17"/>
        <v>0</v>
      </c>
      <c r="Q79" s="13"/>
      <c r="R79" s="5">
        <f t="shared" si="20"/>
        <v>0</v>
      </c>
      <c r="S79" s="13"/>
      <c r="T79" s="11"/>
      <c r="U79" s="1" t="e">
        <f t="shared" si="21"/>
        <v>#DIV/0!</v>
      </c>
      <c r="V79" s="11" t="e">
        <f t="shared" si="18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51</v>
      </c>
      <c r="AH79" s="1">
        <f t="shared" si="19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134</v>
      </c>
      <c r="B80" s="1" t="s">
        <v>37</v>
      </c>
      <c r="C80" s="1">
        <v>57.253999999999998</v>
      </c>
      <c r="D80" s="1">
        <v>97.009</v>
      </c>
      <c r="E80" s="1">
        <v>66.629000000000005</v>
      </c>
      <c r="F80" s="1">
        <v>64.614999999999995</v>
      </c>
      <c r="G80" s="8">
        <v>1</v>
      </c>
      <c r="H80" s="1">
        <v>60</v>
      </c>
      <c r="I80" s="1" t="s">
        <v>38</v>
      </c>
      <c r="J80" s="1"/>
      <c r="K80" s="1">
        <v>89.519000000000005</v>
      </c>
      <c r="L80" s="1">
        <f t="shared" si="16"/>
        <v>-22.89</v>
      </c>
      <c r="M80" s="1"/>
      <c r="N80" s="1"/>
      <c r="O80" s="1">
        <v>21.169599999999999</v>
      </c>
      <c r="P80" s="1">
        <f t="shared" si="17"/>
        <v>13.325800000000001</v>
      </c>
      <c r="Q80" s="5">
        <f>10*P80-O80-F80</f>
        <v>47.473400000000012</v>
      </c>
      <c r="R80" s="5">
        <f t="shared" si="20"/>
        <v>47.473400000000012</v>
      </c>
      <c r="S80" s="5"/>
      <c r="T80" s="1"/>
      <c r="U80" s="1">
        <f t="shared" si="21"/>
        <v>10</v>
      </c>
      <c r="V80" s="1">
        <f t="shared" si="18"/>
        <v>6.4374821774302475</v>
      </c>
      <c r="W80" s="1">
        <v>11.6496</v>
      </c>
      <c r="X80" s="1">
        <v>11.5036</v>
      </c>
      <c r="Y80" s="1">
        <v>5.6680000000000001</v>
      </c>
      <c r="Z80" s="1">
        <v>5.4792000000000014</v>
      </c>
      <c r="AA80" s="1">
        <v>9.1391999999999989</v>
      </c>
      <c r="AB80" s="1">
        <v>9.4681999999999995</v>
      </c>
      <c r="AC80" s="1">
        <v>12.5298</v>
      </c>
      <c r="AD80" s="1">
        <v>11.406599999999999</v>
      </c>
      <c r="AE80" s="1">
        <v>4.9908000000000001</v>
      </c>
      <c r="AF80" s="1">
        <v>5.1497999999999999</v>
      </c>
      <c r="AG80" s="1"/>
      <c r="AH80" s="1">
        <f t="shared" si="19"/>
        <v>47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135</v>
      </c>
      <c r="B81" s="11" t="s">
        <v>42</v>
      </c>
      <c r="C81" s="11"/>
      <c r="D81" s="11"/>
      <c r="E81" s="11"/>
      <c r="F81" s="11"/>
      <c r="G81" s="12">
        <v>0</v>
      </c>
      <c r="H81" s="11">
        <v>40</v>
      </c>
      <c r="I81" s="11" t="s">
        <v>38</v>
      </c>
      <c r="J81" s="11"/>
      <c r="K81" s="11"/>
      <c r="L81" s="11">
        <f t="shared" si="16"/>
        <v>0</v>
      </c>
      <c r="M81" s="11"/>
      <c r="N81" s="11"/>
      <c r="O81" s="11">
        <v>0</v>
      </c>
      <c r="P81" s="11">
        <f t="shared" si="17"/>
        <v>0</v>
      </c>
      <c r="Q81" s="13"/>
      <c r="R81" s="5">
        <f t="shared" si="20"/>
        <v>0</v>
      </c>
      <c r="S81" s="13"/>
      <c r="T81" s="11"/>
      <c r="U81" s="1" t="e">
        <f t="shared" si="21"/>
        <v>#DIV/0!</v>
      </c>
      <c r="V81" s="11" t="e">
        <f t="shared" si="18"/>
        <v>#DIV/0!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  <c r="AE81" s="11">
        <v>0</v>
      </c>
      <c r="AF81" s="11">
        <v>0</v>
      </c>
      <c r="AG81" s="11" t="s">
        <v>51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1" t="s">
        <v>136</v>
      </c>
      <c r="B82" s="11" t="s">
        <v>42</v>
      </c>
      <c r="C82" s="11"/>
      <c r="D82" s="11"/>
      <c r="E82" s="11"/>
      <c r="F82" s="11"/>
      <c r="G82" s="12">
        <v>0</v>
      </c>
      <c r="H82" s="11">
        <v>40</v>
      </c>
      <c r="I82" s="11" t="s">
        <v>38</v>
      </c>
      <c r="J82" s="11"/>
      <c r="K82" s="11"/>
      <c r="L82" s="11">
        <f t="shared" si="16"/>
        <v>0</v>
      </c>
      <c r="M82" s="11"/>
      <c r="N82" s="11"/>
      <c r="O82" s="11">
        <v>0</v>
      </c>
      <c r="P82" s="11">
        <f t="shared" si="17"/>
        <v>0</v>
      </c>
      <c r="Q82" s="13"/>
      <c r="R82" s="5">
        <f t="shared" si="20"/>
        <v>0</v>
      </c>
      <c r="S82" s="13"/>
      <c r="T82" s="11"/>
      <c r="U82" s="1" t="e">
        <f t="shared" si="21"/>
        <v>#DIV/0!</v>
      </c>
      <c r="V82" s="11" t="e">
        <f t="shared" si="18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  <c r="AE82" s="11">
        <v>0</v>
      </c>
      <c r="AF82" s="11">
        <v>0</v>
      </c>
      <c r="AG82" s="11" t="s">
        <v>51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137</v>
      </c>
      <c r="B83" s="1" t="s">
        <v>42</v>
      </c>
      <c r="C83" s="1">
        <v>361</v>
      </c>
      <c r="D83" s="1">
        <v>355</v>
      </c>
      <c r="E83" s="1">
        <v>302</v>
      </c>
      <c r="F83" s="1">
        <v>350</v>
      </c>
      <c r="G83" s="8">
        <v>0.3</v>
      </c>
      <c r="H83" s="1">
        <v>40</v>
      </c>
      <c r="I83" s="1" t="s">
        <v>38</v>
      </c>
      <c r="J83" s="1"/>
      <c r="K83" s="1">
        <v>329</v>
      </c>
      <c r="L83" s="1">
        <f t="shared" si="16"/>
        <v>-27</v>
      </c>
      <c r="M83" s="1"/>
      <c r="N83" s="1"/>
      <c r="O83" s="1">
        <v>90.400000000000091</v>
      </c>
      <c r="P83" s="1">
        <f t="shared" si="17"/>
        <v>60.4</v>
      </c>
      <c r="Q83" s="5">
        <f>10*P83-O83-F83</f>
        <v>163.59999999999991</v>
      </c>
      <c r="R83" s="5">
        <f t="shared" si="20"/>
        <v>163.59999999999991</v>
      </c>
      <c r="S83" s="5"/>
      <c r="T83" s="1"/>
      <c r="U83" s="1">
        <f t="shared" si="21"/>
        <v>10</v>
      </c>
      <c r="V83" s="1">
        <f t="shared" si="18"/>
        <v>7.2913907284768227</v>
      </c>
      <c r="W83" s="1">
        <v>64.400000000000006</v>
      </c>
      <c r="X83" s="1">
        <v>66.599999999999994</v>
      </c>
      <c r="Y83" s="1">
        <v>70.400000000000006</v>
      </c>
      <c r="Z83" s="1">
        <v>69</v>
      </c>
      <c r="AA83" s="1">
        <v>68.8</v>
      </c>
      <c r="AB83" s="1">
        <v>69</v>
      </c>
      <c r="AC83" s="1">
        <v>63.2</v>
      </c>
      <c r="AD83" s="1">
        <v>62</v>
      </c>
      <c r="AE83" s="1">
        <v>72.2</v>
      </c>
      <c r="AF83" s="1">
        <v>77.599999999999994</v>
      </c>
      <c r="AG83" s="1"/>
      <c r="AH83" s="1">
        <f t="shared" si="19"/>
        <v>49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1" t="s">
        <v>138</v>
      </c>
      <c r="B84" s="11" t="s">
        <v>42</v>
      </c>
      <c r="C84" s="11"/>
      <c r="D84" s="11"/>
      <c r="E84" s="11"/>
      <c r="F84" s="11"/>
      <c r="G84" s="12">
        <v>0</v>
      </c>
      <c r="H84" s="11">
        <v>120</v>
      </c>
      <c r="I84" s="11" t="s">
        <v>38</v>
      </c>
      <c r="J84" s="11"/>
      <c r="K84" s="11"/>
      <c r="L84" s="11">
        <f t="shared" si="16"/>
        <v>0</v>
      </c>
      <c r="M84" s="11"/>
      <c r="N84" s="11"/>
      <c r="O84" s="11">
        <v>0</v>
      </c>
      <c r="P84" s="11">
        <f t="shared" si="17"/>
        <v>0</v>
      </c>
      <c r="Q84" s="13"/>
      <c r="R84" s="5">
        <f t="shared" si="20"/>
        <v>0</v>
      </c>
      <c r="S84" s="13"/>
      <c r="T84" s="11"/>
      <c r="U84" s="1" t="e">
        <f t="shared" si="21"/>
        <v>#DIV/0!</v>
      </c>
      <c r="V84" s="11" t="e">
        <f t="shared" si="18"/>
        <v>#DIV/0!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 t="s">
        <v>51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5" t="s">
        <v>139</v>
      </c>
      <c r="B85" s="15" t="s">
        <v>37</v>
      </c>
      <c r="C85" s="15">
        <v>2148.0830000000001</v>
      </c>
      <c r="D85" s="15">
        <v>3305.8780000000002</v>
      </c>
      <c r="E85" s="15">
        <v>2155.64</v>
      </c>
      <c r="F85" s="15">
        <v>3108.9059999999999</v>
      </c>
      <c r="G85" s="16">
        <v>1</v>
      </c>
      <c r="H85" s="15">
        <v>40</v>
      </c>
      <c r="I85" s="15" t="s">
        <v>38</v>
      </c>
      <c r="J85" s="15"/>
      <c r="K85" s="15">
        <v>2037.3920000000001</v>
      </c>
      <c r="L85" s="15">
        <f t="shared" si="16"/>
        <v>118.24799999999982</v>
      </c>
      <c r="M85" s="15"/>
      <c r="N85" s="15"/>
      <c r="O85" s="15">
        <v>502.22339999999781</v>
      </c>
      <c r="P85" s="15">
        <f t="shared" si="17"/>
        <v>431.12799999999999</v>
      </c>
      <c r="Q85" s="17">
        <f>11*P85-O85-F85</f>
        <v>1131.2786000000015</v>
      </c>
      <c r="R85" s="5">
        <f t="shared" si="20"/>
        <v>1131.2786000000015</v>
      </c>
      <c r="S85" s="17"/>
      <c r="T85" s="15"/>
      <c r="U85" s="1">
        <f t="shared" si="21"/>
        <v>10.999999999999998</v>
      </c>
      <c r="V85" s="15">
        <f t="shared" si="18"/>
        <v>8.3760029503998776</v>
      </c>
      <c r="W85" s="15">
        <v>459.59219999999988</v>
      </c>
      <c r="X85" s="15">
        <v>470.90199999999999</v>
      </c>
      <c r="Y85" s="15">
        <v>458.42500000000001</v>
      </c>
      <c r="Z85" s="15">
        <v>445.46859999999998</v>
      </c>
      <c r="AA85" s="15">
        <v>394.48439999999999</v>
      </c>
      <c r="AB85" s="15">
        <v>406.58960000000002</v>
      </c>
      <c r="AC85" s="15">
        <v>421.00439999999998</v>
      </c>
      <c r="AD85" s="15">
        <v>417.96220000000011</v>
      </c>
      <c r="AE85" s="15">
        <v>465.18299999999999</v>
      </c>
      <c r="AF85" s="15">
        <v>460.20740000000001</v>
      </c>
      <c r="AG85" s="15" t="s">
        <v>140</v>
      </c>
      <c r="AH85" s="1">
        <f t="shared" si="19"/>
        <v>1131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141</v>
      </c>
      <c r="B86" s="1" t="s">
        <v>42</v>
      </c>
      <c r="C86" s="1">
        <v>462</v>
      </c>
      <c r="D86" s="1">
        <v>451</v>
      </c>
      <c r="E86" s="1">
        <v>403</v>
      </c>
      <c r="F86" s="1">
        <v>444</v>
      </c>
      <c r="G86" s="8">
        <v>0.3</v>
      </c>
      <c r="H86" s="1">
        <v>40</v>
      </c>
      <c r="I86" s="1" t="s">
        <v>38</v>
      </c>
      <c r="J86" s="1"/>
      <c r="K86" s="1">
        <v>416</v>
      </c>
      <c r="L86" s="1">
        <f t="shared" si="16"/>
        <v>-13</v>
      </c>
      <c r="M86" s="1"/>
      <c r="N86" s="1"/>
      <c r="O86" s="1">
        <v>87.400000000000091</v>
      </c>
      <c r="P86" s="1">
        <f t="shared" si="17"/>
        <v>80.599999999999994</v>
      </c>
      <c r="Q86" s="5">
        <f t="shared" ref="Q86:Q88" si="25">10*P86-O86-F86</f>
        <v>274.59999999999991</v>
      </c>
      <c r="R86" s="5">
        <f t="shared" si="20"/>
        <v>274.59999999999991</v>
      </c>
      <c r="S86" s="5"/>
      <c r="T86" s="1"/>
      <c r="U86" s="1">
        <f t="shared" si="21"/>
        <v>10</v>
      </c>
      <c r="V86" s="1">
        <f t="shared" si="18"/>
        <v>6.5930521091811434</v>
      </c>
      <c r="W86" s="1">
        <v>79.400000000000006</v>
      </c>
      <c r="X86" s="1">
        <v>85.4</v>
      </c>
      <c r="Y86" s="1">
        <v>92.6</v>
      </c>
      <c r="Z86" s="1">
        <v>86.2</v>
      </c>
      <c r="AA86" s="1">
        <v>84</v>
      </c>
      <c r="AB86" s="1">
        <v>83.6</v>
      </c>
      <c r="AC86" s="1">
        <v>80.400000000000006</v>
      </c>
      <c r="AD86" s="1">
        <v>80</v>
      </c>
      <c r="AE86" s="1">
        <v>85</v>
      </c>
      <c r="AF86" s="1">
        <v>91.2</v>
      </c>
      <c r="AG86" s="1"/>
      <c r="AH86" s="1">
        <f t="shared" si="19"/>
        <v>82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142</v>
      </c>
      <c r="B87" s="1" t="s">
        <v>42</v>
      </c>
      <c r="C87" s="1">
        <v>312</v>
      </c>
      <c r="D87" s="1">
        <v>385</v>
      </c>
      <c r="E87" s="1">
        <v>295</v>
      </c>
      <c r="F87" s="1">
        <v>326</v>
      </c>
      <c r="G87" s="8">
        <v>0.3</v>
      </c>
      <c r="H87" s="1">
        <v>40</v>
      </c>
      <c r="I87" s="1" t="s">
        <v>38</v>
      </c>
      <c r="J87" s="1"/>
      <c r="K87" s="1">
        <v>322</v>
      </c>
      <c r="L87" s="1">
        <f t="shared" si="16"/>
        <v>-27</v>
      </c>
      <c r="M87" s="1"/>
      <c r="N87" s="1"/>
      <c r="O87" s="1">
        <v>66.600000000000023</v>
      </c>
      <c r="P87" s="1">
        <f t="shared" si="17"/>
        <v>59</v>
      </c>
      <c r="Q87" s="5">
        <f t="shared" si="25"/>
        <v>197.39999999999998</v>
      </c>
      <c r="R87" s="5">
        <f t="shared" si="20"/>
        <v>197.39999999999998</v>
      </c>
      <c r="S87" s="5"/>
      <c r="T87" s="1"/>
      <c r="U87" s="1">
        <f t="shared" si="21"/>
        <v>10</v>
      </c>
      <c r="V87" s="1">
        <f t="shared" si="18"/>
        <v>6.6542372881355938</v>
      </c>
      <c r="W87" s="1">
        <v>60.6</v>
      </c>
      <c r="X87" s="1">
        <v>64.599999999999994</v>
      </c>
      <c r="Y87" s="1">
        <v>66.8</v>
      </c>
      <c r="Z87" s="1">
        <v>63.6</v>
      </c>
      <c r="AA87" s="1">
        <v>65.400000000000006</v>
      </c>
      <c r="AB87" s="1">
        <v>68.8</v>
      </c>
      <c r="AC87" s="1">
        <v>64.599999999999994</v>
      </c>
      <c r="AD87" s="1">
        <v>64</v>
      </c>
      <c r="AE87" s="1">
        <v>65</v>
      </c>
      <c r="AF87" s="1">
        <v>64.400000000000006</v>
      </c>
      <c r="AG87" s="1"/>
      <c r="AH87" s="1">
        <f t="shared" si="19"/>
        <v>59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143</v>
      </c>
      <c r="B88" s="1" t="s">
        <v>37</v>
      </c>
      <c r="C88" s="1">
        <v>89.117000000000004</v>
      </c>
      <c r="D88" s="1">
        <v>65.254999999999995</v>
      </c>
      <c r="E88" s="1">
        <v>89.221999999999994</v>
      </c>
      <c r="F88" s="1">
        <v>49.414000000000001</v>
      </c>
      <c r="G88" s="8">
        <v>1</v>
      </c>
      <c r="H88" s="1">
        <v>45</v>
      </c>
      <c r="I88" s="1" t="s">
        <v>38</v>
      </c>
      <c r="J88" s="1"/>
      <c r="K88" s="1">
        <v>91.4</v>
      </c>
      <c r="L88" s="1">
        <f t="shared" si="16"/>
        <v>-2.1780000000000115</v>
      </c>
      <c r="M88" s="1"/>
      <c r="N88" s="1"/>
      <c r="O88" s="1">
        <v>47.86099999999999</v>
      </c>
      <c r="P88" s="1">
        <f t="shared" si="17"/>
        <v>17.8444</v>
      </c>
      <c r="Q88" s="5">
        <f t="shared" si="25"/>
        <v>81.169000000000025</v>
      </c>
      <c r="R88" s="5">
        <f t="shared" si="20"/>
        <v>81.169000000000025</v>
      </c>
      <c r="S88" s="5"/>
      <c r="T88" s="1"/>
      <c r="U88" s="1">
        <f t="shared" si="21"/>
        <v>10</v>
      </c>
      <c r="V88" s="1">
        <f t="shared" si="18"/>
        <v>5.4512900405729523</v>
      </c>
      <c r="W88" s="1">
        <v>14.835000000000001</v>
      </c>
      <c r="X88" s="1">
        <v>13.708600000000001</v>
      </c>
      <c r="Y88" s="1">
        <v>13.425800000000001</v>
      </c>
      <c r="Z88" s="1">
        <v>13.0458</v>
      </c>
      <c r="AA88" s="1">
        <v>17.034199999999998</v>
      </c>
      <c r="AB88" s="1">
        <v>18.535399999999999</v>
      </c>
      <c r="AC88" s="1">
        <v>16.570799999999998</v>
      </c>
      <c r="AD88" s="1">
        <v>15.2254</v>
      </c>
      <c r="AE88" s="1">
        <v>15.668799999999999</v>
      </c>
      <c r="AF88" s="1">
        <v>15.5898</v>
      </c>
      <c r="AG88" s="1"/>
      <c r="AH88" s="1">
        <f t="shared" si="19"/>
        <v>81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144</v>
      </c>
      <c r="B89" s="1" t="s">
        <v>37</v>
      </c>
      <c r="C89" s="1">
        <v>360.685</v>
      </c>
      <c r="D89" s="1">
        <v>342.42399999999998</v>
      </c>
      <c r="E89" s="1">
        <v>265.202</v>
      </c>
      <c r="F89" s="1">
        <v>392.29899999999998</v>
      </c>
      <c r="G89" s="8">
        <v>1</v>
      </c>
      <c r="H89" s="1">
        <v>50</v>
      </c>
      <c r="I89" s="1" t="s">
        <v>38</v>
      </c>
      <c r="J89" s="1"/>
      <c r="K89" s="1">
        <v>259</v>
      </c>
      <c r="L89" s="1">
        <f t="shared" si="16"/>
        <v>6.2019999999999982</v>
      </c>
      <c r="M89" s="1"/>
      <c r="N89" s="1"/>
      <c r="O89" s="1">
        <v>141.77640000000011</v>
      </c>
      <c r="P89" s="1">
        <f t="shared" si="17"/>
        <v>53.040399999999998</v>
      </c>
      <c r="Q89" s="5"/>
      <c r="R89" s="21">
        <f>Q89+$R$1*P89</f>
        <v>92.820700000000002</v>
      </c>
      <c r="S89" s="5"/>
      <c r="T89" s="1"/>
      <c r="U89" s="1">
        <f t="shared" si="21"/>
        <v>11.819218935000491</v>
      </c>
      <c r="V89" s="1">
        <f t="shared" si="18"/>
        <v>10.069218935000492</v>
      </c>
      <c r="W89" s="1">
        <v>55.9908</v>
      </c>
      <c r="X89" s="1">
        <v>56.914000000000001</v>
      </c>
      <c r="Y89" s="1">
        <v>58.755600000000001</v>
      </c>
      <c r="Z89" s="1">
        <v>61.640200000000007</v>
      </c>
      <c r="AA89" s="1">
        <v>62.127200000000002</v>
      </c>
      <c r="AB89" s="1">
        <v>55.024800000000013</v>
      </c>
      <c r="AC89" s="1">
        <v>62.885000000000012</v>
      </c>
      <c r="AD89" s="1">
        <v>65.785200000000003</v>
      </c>
      <c r="AE89" s="1">
        <v>50.124200000000002</v>
      </c>
      <c r="AF89" s="1">
        <v>49.3048</v>
      </c>
      <c r="AG89" s="1"/>
      <c r="AH89" s="1">
        <f t="shared" si="19"/>
        <v>93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145</v>
      </c>
      <c r="B90" s="11" t="s">
        <v>42</v>
      </c>
      <c r="C90" s="11"/>
      <c r="D90" s="11"/>
      <c r="E90" s="11"/>
      <c r="F90" s="11"/>
      <c r="G90" s="12">
        <v>0</v>
      </c>
      <c r="H90" s="11">
        <v>40</v>
      </c>
      <c r="I90" s="11" t="s">
        <v>38</v>
      </c>
      <c r="J90" s="11"/>
      <c r="K90" s="11"/>
      <c r="L90" s="11">
        <f t="shared" si="16"/>
        <v>0</v>
      </c>
      <c r="M90" s="11"/>
      <c r="N90" s="11"/>
      <c r="O90" s="11">
        <v>0</v>
      </c>
      <c r="P90" s="11">
        <f t="shared" si="17"/>
        <v>0</v>
      </c>
      <c r="Q90" s="13"/>
      <c r="R90" s="5">
        <f t="shared" si="20"/>
        <v>0</v>
      </c>
      <c r="S90" s="13"/>
      <c r="T90" s="11"/>
      <c r="U90" s="1" t="e">
        <f t="shared" si="21"/>
        <v>#DIV/0!</v>
      </c>
      <c r="V90" s="11" t="e">
        <f t="shared" si="18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 t="s">
        <v>51</v>
      </c>
      <c r="AH90" s="1">
        <f t="shared" si="19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146</v>
      </c>
      <c r="B91" s="1" t="s">
        <v>42</v>
      </c>
      <c r="C91" s="1">
        <v>200</v>
      </c>
      <c r="D91" s="1">
        <v>368</v>
      </c>
      <c r="E91" s="1">
        <v>246</v>
      </c>
      <c r="F91" s="1">
        <v>288</v>
      </c>
      <c r="G91" s="8">
        <v>0.3</v>
      </c>
      <c r="H91" s="1">
        <v>40</v>
      </c>
      <c r="I91" s="1" t="s">
        <v>38</v>
      </c>
      <c r="J91" s="1"/>
      <c r="K91" s="1">
        <v>256</v>
      </c>
      <c r="L91" s="1">
        <f t="shared" si="16"/>
        <v>-10</v>
      </c>
      <c r="M91" s="1"/>
      <c r="N91" s="1"/>
      <c r="O91" s="1">
        <v>35.799999999999983</v>
      </c>
      <c r="P91" s="1">
        <f t="shared" si="17"/>
        <v>49.2</v>
      </c>
      <c r="Q91" s="5">
        <f>10*P91-O91-F91</f>
        <v>168.20000000000005</v>
      </c>
      <c r="R91" s="5">
        <f t="shared" si="20"/>
        <v>168.20000000000005</v>
      </c>
      <c r="S91" s="5"/>
      <c r="T91" s="1"/>
      <c r="U91" s="1">
        <f t="shared" si="21"/>
        <v>10</v>
      </c>
      <c r="V91" s="1">
        <f t="shared" si="18"/>
        <v>6.581300813008129</v>
      </c>
      <c r="W91" s="1">
        <v>48.8</v>
      </c>
      <c r="X91" s="1">
        <v>52.6</v>
      </c>
      <c r="Y91" s="1">
        <v>47.4</v>
      </c>
      <c r="Z91" s="1">
        <v>44.8</v>
      </c>
      <c r="AA91" s="1">
        <v>53</v>
      </c>
      <c r="AB91" s="1">
        <v>55</v>
      </c>
      <c r="AC91" s="1">
        <v>52.8</v>
      </c>
      <c r="AD91" s="1">
        <v>50.4</v>
      </c>
      <c r="AE91" s="1">
        <v>46.2</v>
      </c>
      <c r="AF91" s="1">
        <v>47.6</v>
      </c>
      <c r="AG91" s="1"/>
      <c r="AH91" s="1">
        <f t="shared" si="19"/>
        <v>50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1" t="s">
        <v>147</v>
      </c>
      <c r="B92" s="11" t="s">
        <v>42</v>
      </c>
      <c r="C92" s="11"/>
      <c r="D92" s="11"/>
      <c r="E92" s="11"/>
      <c r="F92" s="11"/>
      <c r="G92" s="12">
        <v>0</v>
      </c>
      <c r="H92" s="11">
        <v>45</v>
      </c>
      <c r="I92" s="11" t="s">
        <v>38</v>
      </c>
      <c r="J92" s="11"/>
      <c r="K92" s="11"/>
      <c r="L92" s="11">
        <f t="shared" si="16"/>
        <v>0</v>
      </c>
      <c r="M92" s="11"/>
      <c r="N92" s="11"/>
      <c r="O92" s="11">
        <v>0</v>
      </c>
      <c r="P92" s="11">
        <f t="shared" si="17"/>
        <v>0</v>
      </c>
      <c r="Q92" s="13"/>
      <c r="R92" s="5">
        <f t="shared" si="20"/>
        <v>0</v>
      </c>
      <c r="S92" s="13"/>
      <c r="T92" s="11"/>
      <c r="U92" s="1" t="e">
        <f t="shared" si="21"/>
        <v>#DIV/0!</v>
      </c>
      <c r="V92" s="11" t="e">
        <f t="shared" si="18"/>
        <v>#DIV/0!</v>
      </c>
      <c r="W92" s="11">
        <v>-0.2</v>
      </c>
      <c r="X92" s="11">
        <v>-0.2</v>
      </c>
      <c r="Y92" s="11">
        <v>-0.2</v>
      </c>
      <c r="Z92" s="11">
        <v>-0.2</v>
      </c>
      <c r="AA92" s="11">
        <v>0.2</v>
      </c>
      <c r="AB92" s="11">
        <v>-0.4</v>
      </c>
      <c r="AC92" s="11">
        <v>1.4</v>
      </c>
      <c r="AD92" s="11">
        <v>4</v>
      </c>
      <c r="AE92" s="11">
        <v>9</v>
      </c>
      <c r="AF92" s="11">
        <v>7.2</v>
      </c>
      <c r="AG92" s="11" t="s">
        <v>51</v>
      </c>
      <c r="AH92" s="1">
        <f t="shared" si="19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1" t="s">
        <v>148</v>
      </c>
      <c r="B93" s="11" t="s">
        <v>37</v>
      </c>
      <c r="C93" s="11"/>
      <c r="D93" s="11"/>
      <c r="E93" s="11"/>
      <c r="F93" s="11"/>
      <c r="G93" s="12">
        <v>0</v>
      </c>
      <c r="H93" s="11">
        <v>180</v>
      </c>
      <c r="I93" s="11" t="s">
        <v>38</v>
      </c>
      <c r="J93" s="11"/>
      <c r="K93" s="11"/>
      <c r="L93" s="11">
        <f t="shared" si="16"/>
        <v>0</v>
      </c>
      <c r="M93" s="11"/>
      <c r="N93" s="11"/>
      <c r="O93" s="11">
        <v>0</v>
      </c>
      <c r="P93" s="11">
        <f t="shared" si="17"/>
        <v>0</v>
      </c>
      <c r="Q93" s="13"/>
      <c r="R93" s="5">
        <f t="shared" si="20"/>
        <v>0</v>
      </c>
      <c r="S93" s="13"/>
      <c r="T93" s="11"/>
      <c r="U93" s="1" t="e">
        <f t="shared" si="21"/>
        <v>#DIV/0!</v>
      </c>
      <c r="V93" s="11" t="e">
        <f t="shared" si="18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 t="s">
        <v>149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2025-08-06T12:39:46Z</dcterms:created>
  <dcterms:modified xsi:type="dcterms:W3CDTF">2025-08-07T07:46:27Z</dcterms:modified>
</cp:coreProperties>
</file>