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015BD7A4-08DD-4573-83D4-BB8BD99FB4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5" i="1" l="1"/>
  <c r="R73" i="1"/>
  <c r="AH73" i="1" s="1"/>
  <c r="R60" i="1"/>
  <c r="R59" i="1"/>
  <c r="AH59" i="1" s="1"/>
  <c r="R58" i="1"/>
  <c r="AH58" i="1" s="1"/>
  <c r="R55" i="1"/>
  <c r="AH55" i="1" s="1"/>
  <c r="R27" i="1"/>
  <c r="R26" i="1"/>
  <c r="R24" i="1"/>
  <c r="AH24" i="1" s="1"/>
  <c r="R23" i="1"/>
  <c r="R21" i="1"/>
  <c r="R16" i="1"/>
  <c r="R8" i="1"/>
  <c r="R11" i="1"/>
  <c r="AH11" i="1" s="1"/>
  <c r="R14" i="1"/>
  <c r="R18" i="1"/>
  <c r="AH18" i="1" s="1"/>
  <c r="R20" i="1"/>
  <c r="R28" i="1"/>
  <c r="AH28" i="1" s="1"/>
  <c r="R29" i="1"/>
  <c r="R30" i="1"/>
  <c r="AH30" i="1" s="1"/>
  <c r="R36" i="1"/>
  <c r="AH36" i="1" s="1"/>
  <c r="R37" i="1"/>
  <c r="AH37" i="1" s="1"/>
  <c r="R38" i="1"/>
  <c r="R43" i="1"/>
  <c r="AH43" i="1" s="1"/>
  <c r="R49" i="1"/>
  <c r="AH49" i="1" s="1"/>
  <c r="R52" i="1"/>
  <c r="AH52" i="1" s="1"/>
  <c r="R62" i="1"/>
  <c r="AH62" i="1" s="1"/>
  <c r="R63" i="1"/>
  <c r="AH63" i="1" s="1"/>
  <c r="R64" i="1"/>
  <c r="R65" i="1"/>
  <c r="AH65" i="1" s="1"/>
  <c r="R66" i="1"/>
  <c r="AH66" i="1" s="1"/>
  <c r="R67" i="1"/>
  <c r="AH67" i="1" s="1"/>
  <c r="R68" i="1"/>
  <c r="R70" i="1"/>
  <c r="AH70" i="1" s="1"/>
  <c r="R71" i="1"/>
  <c r="AH71" i="1" s="1"/>
  <c r="R72" i="1"/>
  <c r="AH72" i="1" s="1"/>
  <c r="AH75" i="1"/>
  <c r="R77" i="1"/>
  <c r="AH77" i="1" s="1"/>
  <c r="R78" i="1"/>
  <c r="AH78" i="1" s="1"/>
  <c r="R79" i="1"/>
  <c r="AH79" i="1" s="1"/>
  <c r="R80" i="1"/>
  <c r="AH80" i="1" s="1"/>
  <c r="R81" i="1"/>
  <c r="AH81" i="1" s="1"/>
  <c r="R82" i="1"/>
  <c r="AH82" i="1" s="1"/>
  <c r="R88" i="1"/>
  <c r="AH88" i="1" s="1"/>
  <c r="R89" i="1"/>
  <c r="AH89" i="1" s="1"/>
  <c r="R90" i="1"/>
  <c r="AH90" i="1" s="1"/>
  <c r="R92" i="1"/>
  <c r="AH92" i="1" s="1"/>
  <c r="R93" i="1"/>
  <c r="AH93" i="1" s="1"/>
  <c r="AH14" i="1"/>
  <c r="AH20" i="1"/>
  <c r="AH29" i="1"/>
  <c r="AH38" i="1"/>
  <c r="AH60" i="1"/>
  <c r="AH64" i="1"/>
  <c r="AH68" i="1"/>
  <c r="AH84" i="1"/>
  <c r="P75" i="1" l="1"/>
  <c r="U75" i="1" s="1"/>
  <c r="P72" i="1"/>
  <c r="U72" i="1" s="1"/>
  <c r="P7" i="1" l="1"/>
  <c r="P8" i="1"/>
  <c r="P9" i="1"/>
  <c r="P10" i="1"/>
  <c r="Q10" i="1" s="1"/>
  <c r="R10" i="1" s="1"/>
  <c r="P11" i="1"/>
  <c r="U11" i="1" s="1"/>
  <c r="P12" i="1"/>
  <c r="Q12" i="1" s="1"/>
  <c r="R12" i="1" s="1"/>
  <c r="P13" i="1"/>
  <c r="Q13" i="1" s="1"/>
  <c r="R13" i="1" s="1"/>
  <c r="P14" i="1"/>
  <c r="U14" i="1" s="1"/>
  <c r="P15" i="1"/>
  <c r="Q15" i="1" s="1"/>
  <c r="R15" i="1" s="1"/>
  <c r="P16" i="1"/>
  <c r="Q16" i="1" s="1"/>
  <c r="P17" i="1"/>
  <c r="Q17" i="1" s="1"/>
  <c r="R17" i="1" s="1"/>
  <c r="P18" i="1"/>
  <c r="U18" i="1" s="1"/>
  <c r="P19" i="1"/>
  <c r="Q19" i="1" s="1"/>
  <c r="R19" i="1" s="1"/>
  <c r="P20" i="1"/>
  <c r="U20" i="1" s="1"/>
  <c r="P21" i="1"/>
  <c r="Q21" i="1" s="1"/>
  <c r="P22" i="1"/>
  <c r="Q22" i="1" s="1"/>
  <c r="R22" i="1" s="1"/>
  <c r="P23" i="1"/>
  <c r="Q23" i="1" s="1"/>
  <c r="P24" i="1"/>
  <c r="U24" i="1" s="1"/>
  <c r="P25" i="1"/>
  <c r="Q25" i="1" s="1"/>
  <c r="R25" i="1" s="1"/>
  <c r="P26" i="1"/>
  <c r="Q26" i="1" s="1"/>
  <c r="P27" i="1"/>
  <c r="Q27" i="1" s="1"/>
  <c r="P28" i="1"/>
  <c r="U28" i="1" s="1"/>
  <c r="P29" i="1"/>
  <c r="U29" i="1" s="1"/>
  <c r="P30" i="1"/>
  <c r="U30" i="1" s="1"/>
  <c r="P31" i="1"/>
  <c r="P32" i="1"/>
  <c r="P33" i="1"/>
  <c r="P34" i="1"/>
  <c r="Q34" i="1" s="1"/>
  <c r="R34" i="1" s="1"/>
  <c r="P35" i="1"/>
  <c r="Q35" i="1" s="1"/>
  <c r="R35" i="1" s="1"/>
  <c r="P36" i="1"/>
  <c r="U36" i="1" s="1"/>
  <c r="P37" i="1"/>
  <c r="U37" i="1" s="1"/>
  <c r="P38" i="1"/>
  <c r="U38" i="1" s="1"/>
  <c r="P39" i="1"/>
  <c r="P40" i="1"/>
  <c r="P41" i="1"/>
  <c r="P42" i="1"/>
  <c r="Q42" i="1" s="1"/>
  <c r="R42" i="1" s="1"/>
  <c r="P43" i="1"/>
  <c r="U43" i="1" s="1"/>
  <c r="P44" i="1"/>
  <c r="Q44" i="1" s="1"/>
  <c r="R44" i="1" s="1"/>
  <c r="P45" i="1"/>
  <c r="P46" i="1"/>
  <c r="Q46" i="1" s="1"/>
  <c r="R46" i="1" s="1"/>
  <c r="P47" i="1"/>
  <c r="Q47" i="1" s="1"/>
  <c r="R47" i="1" s="1"/>
  <c r="P48" i="1"/>
  <c r="P49" i="1"/>
  <c r="U49" i="1" s="1"/>
  <c r="P50" i="1"/>
  <c r="P51" i="1"/>
  <c r="Q51" i="1" s="1"/>
  <c r="R51" i="1" s="1"/>
  <c r="P52" i="1"/>
  <c r="U52" i="1" s="1"/>
  <c r="P53" i="1"/>
  <c r="P54" i="1"/>
  <c r="Q54" i="1" s="1"/>
  <c r="R54" i="1" s="1"/>
  <c r="P55" i="1"/>
  <c r="U55" i="1" s="1"/>
  <c r="P56" i="1"/>
  <c r="P57" i="1"/>
  <c r="Q57" i="1" s="1"/>
  <c r="R57" i="1" s="1"/>
  <c r="P58" i="1"/>
  <c r="U58" i="1" s="1"/>
  <c r="P59" i="1"/>
  <c r="U59" i="1" s="1"/>
  <c r="P60" i="1"/>
  <c r="U60" i="1" s="1"/>
  <c r="P61" i="1"/>
  <c r="Q61" i="1" s="1"/>
  <c r="R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P70" i="1"/>
  <c r="U70" i="1" s="1"/>
  <c r="P71" i="1"/>
  <c r="U71" i="1" s="1"/>
  <c r="P73" i="1"/>
  <c r="U73" i="1" s="1"/>
  <c r="P74" i="1"/>
  <c r="P76" i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P84" i="1"/>
  <c r="U84" i="1" s="1"/>
  <c r="P85" i="1"/>
  <c r="Q85" i="1" s="1"/>
  <c r="R85" i="1" s="1"/>
  <c r="P86" i="1"/>
  <c r="Q86" i="1" s="1"/>
  <c r="R86" i="1" s="1"/>
  <c r="P87" i="1"/>
  <c r="Q87" i="1" s="1"/>
  <c r="R87" i="1" s="1"/>
  <c r="P88" i="1"/>
  <c r="U88" i="1" s="1"/>
  <c r="P89" i="1"/>
  <c r="U89" i="1" s="1"/>
  <c r="P90" i="1"/>
  <c r="U90" i="1" s="1"/>
  <c r="P91" i="1"/>
  <c r="Q91" i="1" s="1"/>
  <c r="R91" i="1" s="1"/>
  <c r="P92" i="1"/>
  <c r="U92" i="1" s="1"/>
  <c r="P93" i="1"/>
  <c r="P6" i="1"/>
  <c r="Q6" i="1" s="1"/>
  <c r="R6" i="1" s="1"/>
  <c r="R76" i="1" l="1"/>
  <c r="AH76" i="1" s="1"/>
  <c r="AH6" i="1"/>
  <c r="U6" i="1"/>
  <c r="AH86" i="1"/>
  <c r="U86" i="1"/>
  <c r="AH54" i="1"/>
  <c r="U54" i="1"/>
  <c r="AH46" i="1"/>
  <c r="U46" i="1"/>
  <c r="AH44" i="1"/>
  <c r="U44" i="1"/>
  <c r="AH42" i="1"/>
  <c r="U42" i="1"/>
  <c r="AH34" i="1"/>
  <c r="U34" i="1"/>
  <c r="AH26" i="1"/>
  <c r="U26" i="1"/>
  <c r="AH22" i="1"/>
  <c r="U22" i="1"/>
  <c r="AH16" i="1"/>
  <c r="U16" i="1"/>
  <c r="AH12" i="1"/>
  <c r="U12" i="1"/>
  <c r="AH10" i="1"/>
  <c r="U10" i="1"/>
  <c r="V93" i="1"/>
  <c r="U93" i="1"/>
  <c r="U91" i="1"/>
  <c r="AH91" i="1"/>
  <c r="U87" i="1"/>
  <c r="AH87" i="1"/>
  <c r="AH85" i="1"/>
  <c r="U85" i="1"/>
  <c r="AH61" i="1"/>
  <c r="U61" i="1"/>
  <c r="AH57" i="1"/>
  <c r="U57" i="1"/>
  <c r="U51" i="1"/>
  <c r="AH51" i="1"/>
  <c r="U47" i="1"/>
  <c r="AH47" i="1"/>
  <c r="U35" i="1"/>
  <c r="AH35" i="1"/>
  <c r="U27" i="1"/>
  <c r="AH27" i="1"/>
  <c r="AH25" i="1"/>
  <c r="U25" i="1"/>
  <c r="AH23" i="1"/>
  <c r="U23" i="1"/>
  <c r="AH21" i="1"/>
  <c r="U21" i="1"/>
  <c r="U19" i="1"/>
  <c r="AH19" i="1"/>
  <c r="AH17" i="1"/>
  <c r="U17" i="1"/>
  <c r="AH15" i="1"/>
  <c r="U15" i="1"/>
  <c r="AH13" i="1"/>
  <c r="U13" i="1"/>
  <c r="V92" i="1"/>
  <c r="Q74" i="1"/>
  <c r="R74" i="1" s="1"/>
  <c r="Q56" i="1"/>
  <c r="R56" i="1" s="1"/>
  <c r="Q50" i="1"/>
  <c r="R50" i="1" s="1"/>
  <c r="Q48" i="1"/>
  <c r="R48" i="1" s="1"/>
  <c r="Q40" i="1"/>
  <c r="R40" i="1" s="1"/>
  <c r="Q32" i="1"/>
  <c r="R32" i="1" s="1"/>
  <c r="Q8" i="1"/>
  <c r="Q7" i="1"/>
  <c r="R7" i="1" s="1"/>
  <c r="Q9" i="1"/>
  <c r="R9" i="1" s="1"/>
  <c r="Q31" i="1"/>
  <c r="R31" i="1" s="1"/>
  <c r="Q33" i="1"/>
  <c r="R33" i="1" s="1"/>
  <c r="Q39" i="1"/>
  <c r="R39" i="1" s="1"/>
  <c r="Q41" i="1"/>
  <c r="R41" i="1" s="1"/>
  <c r="Q45" i="1"/>
  <c r="R45" i="1" s="1"/>
  <c r="Q53" i="1"/>
  <c r="R53" i="1" s="1"/>
  <c r="Q69" i="1"/>
  <c r="R69" i="1" s="1"/>
  <c r="Q83" i="1"/>
  <c r="R83" i="1" s="1"/>
  <c r="V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76" i="1" l="1"/>
  <c r="AH69" i="1"/>
  <c r="U69" i="1"/>
  <c r="AH45" i="1"/>
  <c r="U45" i="1"/>
  <c r="U39" i="1"/>
  <c r="AH39" i="1"/>
  <c r="U31" i="1"/>
  <c r="AH31" i="1"/>
  <c r="R5" i="1"/>
  <c r="AH7" i="1"/>
  <c r="U7" i="1"/>
  <c r="AH32" i="1"/>
  <c r="U32" i="1"/>
  <c r="AH48" i="1"/>
  <c r="U48" i="1"/>
  <c r="AH56" i="1"/>
  <c r="U56" i="1"/>
  <c r="AH83" i="1"/>
  <c r="U83" i="1"/>
  <c r="AH53" i="1"/>
  <c r="U53" i="1"/>
  <c r="AH41" i="1"/>
  <c r="U41" i="1"/>
  <c r="AH33" i="1"/>
  <c r="U33" i="1"/>
  <c r="AH9" i="1"/>
  <c r="U9" i="1"/>
  <c r="AH8" i="1"/>
  <c r="U8" i="1"/>
  <c r="AH40" i="1"/>
  <c r="U40" i="1"/>
  <c r="AH50" i="1"/>
  <c r="U50" i="1"/>
  <c r="AH74" i="1"/>
  <c r="U74" i="1"/>
  <c r="Q5" i="1"/>
  <c r="L5" i="1"/>
  <c r="AH5" i="1" l="1"/>
</calcChain>
</file>

<file path=xl/sharedStrings.xml><?xml version="1.0" encoding="utf-8"?>
<sst xmlns="http://schemas.openxmlformats.org/spreadsheetml/2006/main" count="372" uniqueCount="147">
  <si>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</si>
  <si>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</si>
  <si>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</si>
  <si>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</si>
  <si>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</si>
  <si>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</si>
  <si>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</si>
  <si>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</si>
  <si>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</si>
  <si>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</si>
  <si>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</si>
  <si>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</si>
  <si>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</si>
  <si>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</si>
  <si>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</si>
  <si>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</si>
  <si>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</si>
  <si>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</si>
  <si>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</si>
  <si>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</si>
  <si>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</si>
  <si>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</si>
  <si>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</si>
  <si>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</si>
  <si>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</si>
  <si>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</si>
  <si>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</si>
  <si>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</si>
  <si>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</si>
  <si>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</si>
  <si>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</si>
  <si>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</si>
  <si>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</si>
  <si>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</si>
  <si>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</si>
  <si>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</si>
  <si>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</si>
  <si>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</si>
  <si>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</si>
  <si>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</si>
  <si>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</si>
  <si>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</si>
  <si>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</si>
  <si>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</si>
  <si>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</si>
  <si>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</si>
  <si>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</si>
  <si>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</si>
  <si>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</si>
  <si>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</si>
  <si>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</si>
  <si>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</si>
  <si>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</si>
  <si>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</si>
  <si>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</si>
  <si>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</si>
  <si>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</si>
  <si>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</si>
  <si>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</si>
  <si>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</si>
  <si>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</si>
  <si>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</si>
  <si>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</si>
  <si>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</si>
  <si>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</si>
  <si>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</si>
  <si>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</si>
  <si>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</si>
  <si>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</si>
  <si>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</si>
  <si>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</si>
  <si>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</si>
  <si>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</si>
  <si>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</si>
  <si>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</si>
  <si>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</si>
  <si>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</si>
  <si>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</si>
  <si>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</si>
  <si>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</si>
  <si>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</si>
  <si>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</si>
  <si>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</si>
  <si>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</si>
  <si>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</si>
  <si>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</si>
  <si>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</si>
  <si>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</si>
  <si>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</si>
  <si>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</si>
  <si>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</si>
  <si>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</si>
  <si>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</si>
  <si>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</si>
  <si>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</si>
  <si>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</si>
  <si>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</si>
  <si>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</si>
  <si>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</si>
  <si>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</si>
  <si>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</si>
  <si>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</si>
  <si>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</si>
  <si>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</si>
  <si>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</si>
  <si>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</si>
  <si>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</si>
  <si>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</si>
  <si>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</si>
  <si>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</si>
  <si>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</si>
  <si>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</si>
  <si>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</si>
  <si>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</si>
  <si>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</si>
  <si>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</si>
  <si>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</si>
  <si>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</si>
  <si>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</si>
  <si>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</si>
  <si>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</si>
  <si>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</si>
  <si>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</si>
  <si>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</si>
  <si>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</si>
  <si>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</si>
  <si>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</si>
  <si>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</si>
  <si>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</si>
  <si>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</si>
  <si>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</si>
  <si>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</si>
  <si>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</si>
  <si>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</si>
  <si>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</si>
  <si>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</si>
  <si>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</si>
  <si>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</si>
  <si>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</si>
  <si>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</t>
  </si>
  <si>
    <t>Просьба ТК</t>
  </si>
  <si>
    <t>ПРОМ Мера</t>
  </si>
  <si>
    <t>ТМА Август</t>
  </si>
  <si>
    <t>Нет реализации</t>
  </si>
  <si>
    <t>с 07,08,25 заказываем</t>
  </si>
  <si>
    <t>заказ</t>
  </si>
  <si>
    <t>09,08,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</si>
</sst>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855468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8">
        <v>1.7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145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10215.954000000002</v>
      </c>
      <c r="F5" s="4">
        <f>SUM(F6:F500)</f>
        <v>10195.550000000001</v>
      </c>
      <c r="G5" s="8"/>
      <c r="H5" s="1"/>
      <c r="I5" s="1"/>
      <c r="J5" s="1"/>
      <c r="K5" s="4">
        <f t="shared" ref="K5:S5" si="0">SUM(K6:K500)</f>
        <v>11102.929999999998</v>
      </c>
      <c r="L5" s="4">
        <f t="shared" si="0"/>
        <v>-886.97599999999989</v>
      </c>
      <c r="M5" s="4">
        <f t="shared" si="0"/>
        <v>0</v>
      </c>
      <c r="N5" s="4">
        <f t="shared" si="0"/>
        <v>0</v>
      </c>
      <c r="O5" s="4">
        <f t="shared" si="0"/>
        <v>5403.1760999999997</v>
      </c>
      <c r="P5" s="4">
        <f t="shared" si="0"/>
        <v>2043.1908000000001</v>
      </c>
      <c r="Q5" s="4">
        <f t="shared" si="0"/>
        <v>5965.6172600000009</v>
      </c>
      <c r="R5" s="4">
        <f t="shared" si="0"/>
        <v>8285.1238799999992</v>
      </c>
      <c r="S5" s="4">
        <f t="shared" si="0"/>
        <v>1490</v>
      </c>
      <c r="T5" s="1"/>
      <c r="U5" s="1"/>
      <c r="V5" s="1"/>
      <c r="W5" s="4">
        <f t="shared" ref="W5:AF5" si="1">SUM(W6:W500)</f>
        <v>1783.9762000000005</v>
      </c>
      <c r="X5" s="4">
        <f t="shared" si="1"/>
        <v>1680.2899999999997</v>
      </c>
      <c r="Y5" s="4">
        <f t="shared" si="1"/>
        <v>1880.0926000000006</v>
      </c>
      <c r="Z5" s="4">
        <f t="shared" si="1"/>
        <v>2041.7911999999999</v>
      </c>
      <c r="AA5" s="4">
        <f t="shared" si="1"/>
        <v>1723.0700000000004</v>
      </c>
      <c r="AB5" s="4">
        <f t="shared" si="1"/>
        <v>1648.0494000000008</v>
      </c>
      <c r="AC5" s="4">
        <f t="shared" si="1"/>
        <v>1849.2570000000001</v>
      </c>
      <c r="AD5" s="4">
        <f t="shared" si="1"/>
        <v>1868.3964000000001</v>
      </c>
      <c r="AE5" s="4">
        <f t="shared" si="1"/>
        <v>1929.5018000000002</v>
      </c>
      <c r="AF5" s="4">
        <f t="shared" si="1"/>
        <v>1945.9845999999995</v>
      </c>
      <c r="AG5" s="1"/>
      <c r="AH5" s="4">
        <f>SUM(AH6:AH500)</f>
        <v>6217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36</v>
      </c>
      <c r="B6" s="19" t="s">
        <v>37</v>
      </c>
      <c r="C6" s="19">
        <v>28.12</v>
      </c>
      <c r="D6" s="19">
        <v>106.634</v>
      </c>
      <c r="E6" s="19">
        <v>61.975000000000001</v>
      </c>
      <c r="F6" s="19">
        <v>68.983999999999995</v>
      </c>
      <c r="G6" s="20">
        <v>1</v>
      </c>
      <c r="H6" s="19">
        <v>50</v>
      </c>
      <c r="I6" s="19" t="s">
        <v>38</v>
      </c>
      <c r="J6" s="19"/>
      <c r="K6" s="19">
        <v>65.2</v>
      </c>
      <c r="L6" s="19">
        <f t="shared" ref="L6:L37" si="2">E6-K6</f>
        <v>-3.2250000000000014</v>
      </c>
      <c r="M6" s="19"/>
      <c r="N6" s="19"/>
      <c r="O6" s="19">
        <v>8.4352000000000089</v>
      </c>
      <c r="P6" s="19">
        <f>E6/5</f>
        <v>12.395</v>
      </c>
      <c r="Q6" s="21">
        <f>9*P6-O6-F6</f>
        <v>34.135799999999989</v>
      </c>
      <c r="R6" s="5">
        <f>Q6</f>
        <v>34.135799999999989</v>
      </c>
      <c r="S6" s="21"/>
      <c r="T6" s="19"/>
      <c r="U6" s="1">
        <f>(F6+O6+R6)/P6</f>
        <v>9</v>
      </c>
      <c r="V6" s="19">
        <f>(F6+O6)/P6</f>
        <v>6.2460024203307789</v>
      </c>
      <c r="W6" s="19">
        <v>14.657999999999999</v>
      </c>
      <c r="X6" s="19">
        <v>14.6196</v>
      </c>
      <c r="Y6" s="19">
        <v>17.791599999999999</v>
      </c>
      <c r="Z6" s="19">
        <v>20.139600000000002</v>
      </c>
      <c r="AA6" s="19">
        <v>16.09</v>
      </c>
      <c r="AB6" s="19">
        <v>14.391999999999999</v>
      </c>
      <c r="AC6" s="19">
        <v>16.761199999999999</v>
      </c>
      <c r="AD6" s="19">
        <v>16.944400000000002</v>
      </c>
      <c r="AE6" s="19">
        <v>15.0992</v>
      </c>
      <c r="AF6" s="19">
        <v>15.6206</v>
      </c>
      <c r="AG6" s="19" t="s">
        <v>39</v>
      </c>
      <c r="AH6" s="1">
        <f>ROUND(G6*R6,0)</f>
        <v>34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51.887999999999998</v>
      </c>
      <c r="D7" s="1">
        <v>293.02499999999998</v>
      </c>
      <c r="E7" s="1">
        <v>190.09</v>
      </c>
      <c r="F7" s="1">
        <v>147.03100000000001</v>
      </c>
      <c r="G7" s="8">
        <v>1</v>
      </c>
      <c r="H7" s="1">
        <v>45</v>
      </c>
      <c r="I7" s="1" t="s">
        <v>38</v>
      </c>
      <c r="J7" s="1"/>
      <c r="K7" s="1">
        <v>183.3</v>
      </c>
      <c r="L7" s="1">
        <f t="shared" si="2"/>
        <v>6.789999999999992</v>
      </c>
      <c r="M7" s="1"/>
      <c r="N7" s="1"/>
      <c r="O7" s="1">
        <v>135.59652000000011</v>
      </c>
      <c r="P7" s="1">
        <f t="shared" ref="P7:P70" si="3">E7/5</f>
        <v>38.018000000000001</v>
      </c>
      <c r="Q7" s="5">
        <f t="shared" ref="Q7:Q9" si="4">10*P7-O7-F7</f>
        <v>97.552479999999889</v>
      </c>
      <c r="R7" s="24">
        <f>Q7+$R$1*P7</f>
        <v>162.1830799999999</v>
      </c>
      <c r="S7" s="5"/>
      <c r="T7" s="1"/>
      <c r="U7" s="1">
        <f>(F7+O7+R7)/P7</f>
        <v>11.700000000000001</v>
      </c>
      <c r="V7" s="1">
        <f t="shared" ref="V7:V70" si="5">(F7+O7)/P7</f>
        <v>7.4340449260876458</v>
      </c>
      <c r="W7" s="1">
        <v>30.608599999999999</v>
      </c>
      <c r="X7" s="1">
        <v>26.138000000000002</v>
      </c>
      <c r="Y7" s="1">
        <v>34.284399999999998</v>
      </c>
      <c r="Z7" s="1">
        <v>35.412400000000012</v>
      </c>
      <c r="AA7" s="1">
        <v>27.980399999999999</v>
      </c>
      <c r="AB7" s="1">
        <v>25.194400000000002</v>
      </c>
      <c r="AC7" s="1">
        <v>33.229999999999997</v>
      </c>
      <c r="AD7" s="1">
        <v>32.690199999999997</v>
      </c>
      <c r="AE7" s="1">
        <v>28.324000000000002</v>
      </c>
      <c r="AF7" s="1">
        <v>28.261600000000001</v>
      </c>
      <c r="AG7" s="1" t="s">
        <v>41</v>
      </c>
      <c r="AH7" s="1">
        <f>ROUND(G7*R7,0)</f>
        <v>162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55.302</v>
      </c>
      <c r="D8" s="1">
        <v>156.012</v>
      </c>
      <c r="E8" s="1">
        <v>121.83799999999999</v>
      </c>
      <c r="F8" s="1">
        <v>79.067999999999998</v>
      </c>
      <c r="G8" s="8">
        <v>1</v>
      </c>
      <c r="H8" s="1">
        <v>45</v>
      </c>
      <c r="I8" s="1" t="s">
        <v>38</v>
      </c>
      <c r="J8" s="1"/>
      <c r="K8" s="1">
        <v>128.5</v>
      </c>
      <c r="L8" s="1">
        <f t="shared" si="2"/>
        <v>-6.6620000000000061</v>
      </c>
      <c r="M8" s="1"/>
      <c r="N8" s="1"/>
      <c r="O8" s="1">
        <v>122.1566</v>
      </c>
      <c r="P8" s="1">
        <f t="shared" si="3"/>
        <v>24.367599999999999</v>
      </c>
      <c r="Q8" s="5">
        <f t="shared" si="4"/>
        <v>42.451399999999992</v>
      </c>
      <c r="R8" s="5">
        <f>S8</f>
        <v>70</v>
      </c>
      <c r="S8" s="24">
        <v>70</v>
      </c>
      <c r="T8" s="25" t="s">
        <v>140</v>
      </c>
      <c r="U8" s="1">
        <f t="shared" ref="U8:U71" si="6">(F8+O8+R8)/P8</f>
        <v>11.130542195374186</v>
      </c>
      <c r="V8" s="1">
        <f t="shared" si="5"/>
        <v>8.2578752113462137</v>
      </c>
      <c r="W8" s="1">
        <v>21.182200000000002</v>
      </c>
      <c r="X8" s="1">
        <v>17.909600000000001</v>
      </c>
      <c r="Y8" s="1">
        <v>20.454599999999999</v>
      </c>
      <c r="Z8" s="1">
        <v>24.298400000000001</v>
      </c>
      <c r="AA8" s="1">
        <v>19.842199999999998</v>
      </c>
      <c r="AB8" s="1">
        <v>16.702999999999999</v>
      </c>
      <c r="AC8" s="1">
        <v>26.283799999999999</v>
      </c>
      <c r="AD8" s="1">
        <v>29.791</v>
      </c>
      <c r="AE8" s="1">
        <v>24.027999999999999</v>
      </c>
      <c r="AF8" s="1">
        <v>24.8552</v>
      </c>
      <c r="AG8" s="1"/>
      <c r="AH8" s="1">
        <f t="shared" ref="AH8:AH71" si="7">ROUND(G8*R8,0)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38</v>
      </c>
      <c r="D9" s="1">
        <v>384</v>
      </c>
      <c r="E9" s="1">
        <v>214</v>
      </c>
      <c r="F9" s="1">
        <v>177</v>
      </c>
      <c r="G9" s="8">
        <v>0.45</v>
      </c>
      <c r="H9" s="1">
        <v>45</v>
      </c>
      <c r="I9" s="10" t="s">
        <v>45</v>
      </c>
      <c r="J9" s="1"/>
      <c r="K9" s="1">
        <v>273</v>
      </c>
      <c r="L9" s="1">
        <f t="shared" si="2"/>
        <v>-59</v>
      </c>
      <c r="M9" s="1"/>
      <c r="N9" s="1"/>
      <c r="O9" s="1">
        <v>0</v>
      </c>
      <c r="P9" s="1">
        <f t="shared" si="3"/>
        <v>42.8</v>
      </c>
      <c r="Q9" s="5">
        <f t="shared" si="4"/>
        <v>251</v>
      </c>
      <c r="R9" s="5">
        <f t="shared" ref="R9:R71" si="8">Q9</f>
        <v>251</v>
      </c>
      <c r="S9" s="5"/>
      <c r="T9" s="1"/>
      <c r="U9" s="1">
        <f t="shared" si="6"/>
        <v>10</v>
      </c>
      <c r="V9" s="1">
        <f t="shared" si="5"/>
        <v>4.1355140186915893</v>
      </c>
      <c r="W9" s="1">
        <v>32.200000000000003</v>
      </c>
      <c r="X9" s="1">
        <v>36.4</v>
      </c>
      <c r="Y9" s="1">
        <v>47.8</v>
      </c>
      <c r="Z9" s="1">
        <v>55.4</v>
      </c>
      <c r="AA9" s="1">
        <v>32</v>
      </c>
      <c r="AB9" s="1">
        <v>25.6</v>
      </c>
      <c r="AC9" s="1">
        <v>37.799999999999997</v>
      </c>
      <c r="AD9" s="1">
        <v>36.4</v>
      </c>
      <c r="AE9" s="1">
        <v>45.8</v>
      </c>
      <c r="AF9" s="1">
        <v>42.6</v>
      </c>
      <c r="AG9" s="1" t="s">
        <v>41</v>
      </c>
      <c r="AH9" s="1">
        <f t="shared" si="7"/>
        <v>113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46</v>
      </c>
      <c r="B10" s="19" t="s">
        <v>44</v>
      </c>
      <c r="C10" s="19">
        <v>179</v>
      </c>
      <c r="D10" s="19">
        <v>189</v>
      </c>
      <c r="E10" s="19">
        <v>278</v>
      </c>
      <c r="F10" s="19">
        <v>59</v>
      </c>
      <c r="G10" s="20">
        <v>0.45</v>
      </c>
      <c r="H10" s="19">
        <v>45</v>
      </c>
      <c r="I10" s="19" t="s">
        <v>38</v>
      </c>
      <c r="J10" s="19"/>
      <c r="K10" s="19">
        <v>279</v>
      </c>
      <c r="L10" s="19">
        <f t="shared" si="2"/>
        <v>-1</v>
      </c>
      <c r="M10" s="19"/>
      <c r="N10" s="19"/>
      <c r="O10" s="19">
        <v>147.4</v>
      </c>
      <c r="P10" s="19">
        <f t="shared" si="3"/>
        <v>55.6</v>
      </c>
      <c r="Q10" s="21">
        <f>9*P10-O10-F10</f>
        <v>294</v>
      </c>
      <c r="R10" s="5">
        <f t="shared" si="8"/>
        <v>294</v>
      </c>
      <c r="S10" s="21"/>
      <c r="T10" s="19"/>
      <c r="U10" s="1">
        <f t="shared" si="6"/>
        <v>9</v>
      </c>
      <c r="V10" s="19">
        <f t="shared" si="5"/>
        <v>3.7122302158273381</v>
      </c>
      <c r="W10" s="19">
        <v>46.2</v>
      </c>
      <c r="X10" s="19">
        <v>39.4</v>
      </c>
      <c r="Y10" s="19">
        <v>54</v>
      </c>
      <c r="Z10" s="19">
        <v>57.4</v>
      </c>
      <c r="AA10" s="19">
        <v>49.4</v>
      </c>
      <c r="AB10" s="19">
        <v>44.2</v>
      </c>
      <c r="AC10" s="19">
        <v>51.6</v>
      </c>
      <c r="AD10" s="19">
        <v>47</v>
      </c>
      <c r="AE10" s="19">
        <v>45.8</v>
      </c>
      <c r="AF10" s="19">
        <v>44.8</v>
      </c>
      <c r="AG10" s="19" t="s">
        <v>39</v>
      </c>
      <c r="AH10" s="1">
        <f t="shared" si="7"/>
        <v>132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f t="shared" si="3"/>
        <v>0</v>
      </c>
      <c r="Q11" s="13"/>
      <c r="R11" s="5">
        <f t="shared" si="8"/>
        <v>0</v>
      </c>
      <c r="S11" s="13"/>
      <c r="T11" s="11"/>
      <c r="U11" s="1" t="e">
        <f t="shared" si="6"/>
        <v>#DIV/0!</v>
      </c>
      <c r="V11" s="11" t="e">
        <f t="shared" si="5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15</v>
      </c>
      <c r="D12" s="1">
        <v>36</v>
      </c>
      <c r="E12" s="1">
        <v>33</v>
      </c>
      <c r="F12" s="1">
        <v>18</v>
      </c>
      <c r="G12" s="8">
        <v>0.3</v>
      </c>
      <c r="H12" s="1">
        <v>40</v>
      </c>
      <c r="I12" s="1" t="s">
        <v>38</v>
      </c>
      <c r="J12" s="1"/>
      <c r="K12" s="1">
        <v>37</v>
      </c>
      <c r="L12" s="1">
        <f t="shared" si="2"/>
        <v>-4</v>
      </c>
      <c r="M12" s="1"/>
      <c r="N12" s="1"/>
      <c r="O12" s="1">
        <v>39</v>
      </c>
      <c r="P12" s="1">
        <f t="shared" si="3"/>
        <v>6.6</v>
      </c>
      <c r="Q12" s="5">
        <f t="shared" ref="Q12:Q13" si="9">10*P12-O12-F12</f>
        <v>9</v>
      </c>
      <c r="R12" s="5">
        <f t="shared" si="8"/>
        <v>9</v>
      </c>
      <c r="S12" s="5"/>
      <c r="T12" s="1"/>
      <c r="U12" s="1">
        <f t="shared" si="6"/>
        <v>10</v>
      </c>
      <c r="V12" s="1">
        <f t="shared" si="5"/>
        <v>8.6363636363636367</v>
      </c>
      <c r="W12" s="1">
        <v>6</v>
      </c>
      <c r="X12" s="1">
        <v>3.8</v>
      </c>
      <c r="Y12" s="1">
        <v>2.6</v>
      </c>
      <c r="Z12" s="1">
        <v>4.2</v>
      </c>
      <c r="AA12" s="1">
        <v>3.4</v>
      </c>
      <c r="AB12" s="1">
        <v>0.8</v>
      </c>
      <c r="AC12" s="1">
        <v>1</v>
      </c>
      <c r="AD12" s="1">
        <v>1.8</v>
      </c>
      <c r="AE12" s="1">
        <v>3.2</v>
      </c>
      <c r="AF12" s="1">
        <v>3</v>
      </c>
      <c r="AG12" s="1"/>
      <c r="AH12" s="1">
        <f t="shared" si="7"/>
        <v>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/>
      <c r="D13" s="1">
        <v>75</v>
      </c>
      <c r="E13" s="1">
        <v>31</v>
      </c>
      <c r="F13" s="1">
        <v>42</v>
      </c>
      <c r="G13" s="8">
        <v>0.17</v>
      </c>
      <c r="H13" s="1">
        <v>180</v>
      </c>
      <c r="I13" s="1" t="s">
        <v>38</v>
      </c>
      <c r="J13" s="1"/>
      <c r="K13" s="1">
        <v>31</v>
      </c>
      <c r="L13" s="1">
        <f t="shared" si="2"/>
        <v>0</v>
      </c>
      <c r="M13" s="1"/>
      <c r="N13" s="1"/>
      <c r="O13" s="1">
        <v>0</v>
      </c>
      <c r="P13" s="1">
        <f t="shared" si="3"/>
        <v>6.2</v>
      </c>
      <c r="Q13" s="5">
        <f t="shared" si="9"/>
        <v>20</v>
      </c>
      <c r="R13" s="5">
        <f t="shared" si="8"/>
        <v>20</v>
      </c>
      <c r="S13" s="5"/>
      <c r="T13" s="1"/>
      <c r="U13" s="1">
        <f t="shared" si="6"/>
        <v>10</v>
      </c>
      <c r="V13" s="1">
        <f t="shared" si="5"/>
        <v>6.774193548387097</v>
      </c>
      <c r="W13" s="1">
        <v>2.4</v>
      </c>
      <c r="X13" s="1">
        <v>2.8</v>
      </c>
      <c r="Y13" s="1">
        <v>7</v>
      </c>
      <c r="Z13" s="1">
        <v>8.1999999999999993</v>
      </c>
      <c r="AA13" s="1">
        <v>3.8</v>
      </c>
      <c r="AB13" s="1">
        <v>5.2</v>
      </c>
      <c r="AC13" s="1">
        <v>4.8</v>
      </c>
      <c r="AD13" s="1">
        <v>5.2</v>
      </c>
      <c r="AE13" s="1">
        <v>6.2</v>
      </c>
      <c r="AF13" s="1">
        <v>6.4</v>
      </c>
      <c r="AG13" s="1"/>
      <c r="AH13" s="1">
        <f t="shared" si="7"/>
        <v>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f t="shared" si="3"/>
        <v>0</v>
      </c>
      <c r="Q14" s="13"/>
      <c r="R14" s="5">
        <f t="shared" si="8"/>
        <v>0</v>
      </c>
      <c r="S14" s="13"/>
      <c r="T14" s="11"/>
      <c r="U14" s="1" t="e">
        <f t="shared" si="6"/>
        <v>#DIV/0!</v>
      </c>
      <c r="V14" s="11" t="e">
        <f t="shared" si="5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48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/>
      <c r="D15" s="1">
        <v>66</v>
      </c>
      <c r="E15" s="1">
        <v>50</v>
      </c>
      <c r="F15" s="1">
        <v>7</v>
      </c>
      <c r="G15" s="8">
        <v>0.35</v>
      </c>
      <c r="H15" s="1">
        <v>50</v>
      </c>
      <c r="I15" s="1" t="s">
        <v>38</v>
      </c>
      <c r="J15" s="1"/>
      <c r="K15" s="1">
        <v>66</v>
      </c>
      <c r="L15" s="1">
        <f t="shared" si="2"/>
        <v>-16</v>
      </c>
      <c r="M15" s="1"/>
      <c r="N15" s="1"/>
      <c r="O15" s="1">
        <v>0</v>
      </c>
      <c r="P15" s="1">
        <f t="shared" si="3"/>
        <v>10</v>
      </c>
      <c r="Q15" s="5">
        <f>7*P15-O15-F15</f>
        <v>63</v>
      </c>
      <c r="R15" s="5">
        <f t="shared" si="8"/>
        <v>63</v>
      </c>
      <c r="S15" s="5"/>
      <c r="T15" s="1"/>
      <c r="U15" s="1">
        <f t="shared" si="6"/>
        <v>7</v>
      </c>
      <c r="V15" s="1">
        <f t="shared" si="5"/>
        <v>0.7</v>
      </c>
      <c r="W15" s="1">
        <v>1</v>
      </c>
      <c r="X15" s="1">
        <v>2.4</v>
      </c>
      <c r="Y15" s="1">
        <v>8.6</v>
      </c>
      <c r="Z15" s="1">
        <v>8.4</v>
      </c>
      <c r="AA15" s="1">
        <v>4.5999999999999996</v>
      </c>
      <c r="AB15" s="1">
        <v>7.8</v>
      </c>
      <c r="AC15" s="1">
        <v>5.2</v>
      </c>
      <c r="AD15" s="1">
        <v>0.6</v>
      </c>
      <c r="AE15" s="1">
        <v>6.4</v>
      </c>
      <c r="AF15" s="1">
        <v>6</v>
      </c>
      <c r="AG15" s="1"/>
      <c r="AH15" s="1">
        <f t="shared" si="7"/>
        <v>22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53</v>
      </c>
      <c r="B16" s="16" t="s">
        <v>37</v>
      </c>
      <c r="C16" s="16">
        <v>4.4459999999999997</v>
      </c>
      <c r="D16" s="16">
        <v>401.928</v>
      </c>
      <c r="E16" s="16">
        <v>137.97900000000001</v>
      </c>
      <c r="F16" s="16">
        <v>239.42599999999999</v>
      </c>
      <c r="G16" s="17">
        <v>1</v>
      </c>
      <c r="H16" s="16">
        <v>55</v>
      </c>
      <c r="I16" s="10" t="s">
        <v>45</v>
      </c>
      <c r="J16" s="16"/>
      <c r="K16" s="16">
        <v>162.55000000000001</v>
      </c>
      <c r="L16" s="16">
        <f t="shared" si="2"/>
        <v>-24.570999999999998</v>
      </c>
      <c r="M16" s="16"/>
      <c r="N16" s="16"/>
      <c r="O16" s="16">
        <v>0</v>
      </c>
      <c r="P16" s="16">
        <f t="shared" si="3"/>
        <v>27.595800000000004</v>
      </c>
      <c r="Q16" s="18">
        <f>10*P16-O16-F16</f>
        <v>36.532000000000039</v>
      </c>
      <c r="R16" s="5">
        <f>S16</f>
        <v>100</v>
      </c>
      <c r="S16" s="24">
        <v>100</v>
      </c>
      <c r="T16" s="25" t="s">
        <v>141</v>
      </c>
      <c r="U16" s="1">
        <f t="shared" si="6"/>
        <v>12.299915204487638</v>
      </c>
      <c r="V16" s="16">
        <f t="shared" si="5"/>
        <v>8.6761753600185525</v>
      </c>
      <c r="W16" s="16">
        <v>23.6402</v>
      </c>
      <c r="X16" s="16">
        <v>29.266999999999999</v>
      </c>
      <c r="Y16" s="16">
        <v>31.899000000000001</v>
      </c>
      <c r="Z16" s="16">
        <v>29.998999999999999</v>
      </c>
      <c r="AA16" s="16">
        <v>21.8124</v>
      </c>
      <c r="AB16" s="16">
        <v>20.913</v>
      </c>
      <c r="AC16" s="16">
        <v>20.4116</v>
      </c>
      <c r="AD16" s="16">
        <v>20.3856</v>
      </c>
      <c r="AE16" s="16">
        <v>29.699200000000001</v>
      </c>
      <c r="AF16" s="16">
        <v>30.230000000000011</v>
      </c>
      <c r="AG16" s="16" t="s">
        <v>54</v>
      </c>
      <c r="AH16" s="1">
        <f t="shared" si="7"/>
        <v>100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55</v>
      </c>
      <c r="B17" s="16" t="s">
        <v>37</v>
      </c>
      <c r="C17" s="16">
        <v>751.88499999999999</v>
      </c>
      <c r="D17" s="16">
        <v>541.16499999999996</v>
      </c>
      <c r="E17" s="16">
        <v>618.48900000000003</v>
      </c>
      <c r="F17" s="16">
        <v>632.05899999999997</v>
      </c>
      <c r="G17" s="17">
        <v>1</v>
      </c>
      <c r="H17" s="16">
        <v>50</v>
      </c>
      <c r="I17" s="16" t="s">
        <v>38</v>
      </c>
      <c r="J17" s="16"/>
      <c r="K17" s="16">
        <v>617</v>
      </c>
      <c r="L17" s="16">
        <f t="shared" si="2"/>
        <v>1.4890000000000327</v>
      </c>
      <c r="M17" s="16"/>
      <c r="N17" s="16"/>
      <c r="O17" s="16">
        <v>295.51478000000031</v>
      </c>
      <c r="P17" s="16">
        <f t="shared" si="3"/>
        <v>123.6978</v>
      </c>
      <c r="Q17" s="18">
        <f>11*P17-O17-F17</f>
        <v>433.10201999999958</v>
      </c>
      <c r="R17" s="24">
        <f>Q17+$R$1*P17</f>
        <v>643.38827999999955</v>
      </c>
      <c r="S17" s="18"/>
      <c r="T17" s="16"/>
      <c r="U17" s="1">
        <f t="shared" si="6"/>
        <v>12.7</v>
      </c>
      <c r="V17" s="16">
        <f t="shared" si="5"/>
        <v>7.4987087886769226</v>
      </c>
      <c r="W17" s="16">
        <v>97.901600000000002</v>
      </c>
      <c r="X17" s="16">
        <v>95.910600000000002</v>
      </c>
      <c r="Y17" s="16">
        <v>99.183399999999992</v>
      </c>
      <c r="Z17" s="16">
        <v>109.0796</v>
      </c>
      <c r="AA17" s="16">
        <v>109.21380000000001</v>
      </c>
      <c r="AB17" s="16">
        <v>111.58280000000001</v>
      </c>
      <c r="AC17" s="16">
        <v>128.06779999999989</v>
      </c>
      <c r="AD17" s="16">
        <v>129.94739999999999</v>
      </c>
      <c r="AE17" s="16">
        <v>111.22799999999999</v>
      </c>
      <c r="AF17" s="16">
        <v>113.0364</v>
      </c>
      <c r="AG17" s="16" t="s">
        <v>56</v>
      </c>
      <c r="AH17" s="1">
        <f t="shared" si="7"/>
        <v>643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68.177999999999997</v>
      </c>
      <c r="D18" s="1">
        <v>122.343</v>
      </c>
      <c r="E18" s="1">
        <v>118.727</v>
      </c>
      <c r="F18" s="1">
        <v>68.352000000000004</v>
      </c>
      <c r="G18" s="8">
        <v>1</v>
      </c>
      <c r="H18" s="1">
        <v>60</v>
      </c>
      <c r="I18" s="1" t="s">
        <v>38</v>
      </c>
      <c r="J18" s="1"/>
      <c r="K18" s="1">
        <v>142.66</v>
      </c>
      <c r="L18" s="1">
        <f t="shared" si="2"/>
        <v>-23.932999999999993</v>
      </c>
      <c r="M18" s="1"/>
      <c r="N18" s="1"/>
      <c r="O18" s="1">
        <v>177.23259999999991</v>
      </c>
      <c r="P18" s="1">
        <f t="shared" si="3"/>
        <v>23.7454</v>
      </c>
      <c r="Q18" s="5"/>
      <c r="R18" s="5">
        <f t="shared" si="8"/>
        <v>0</v>
      </c>
      <c r="S18" s="5"/>
      <c r="T18" s="1"/>
      <c r="U18" s="1">
        <f t="shared" si="6"/>
        <v>10.342407371533008</v>
      </c>
      <c r="V18" s="1">
        <f t="shared" si="5"/>
        <v>10.342407371533008</v>
      </c>
      <c r="W18" s="1">
        <v>24.568200000000001</v>
      </c>
      <c r="X18" s="1">
        <v>16.958200000000001</v>
      </c>
      <c r="Y18" s="1">
        <v>14.2806</v>
      </c>
      <c r="Z18" s="1">
        <v>22.035799999999998</v>
      </c>
      <c r="AA18" s="1">
        <v>19.5518</v>
      </c>
      <c r="AB18" s="1">
        <v>14.7828</v>
      </c>
      <c r="AC18" s="1">
        <v>14.3574</v>
      </c>
      <c r="AD18" s="1">
        <v>15.052199999999999</v>
      </c>
      <c r="AE18" s="1">
        <v>18.238800000000001</v>
      </c>
      <c r="AF18" s="1">
        <v>21.3782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58</v>
      </c>
      <c r="B19" s="16" t="s">
        <v>37</v>
      </c>
      <c r="C19" s="16">
        <v>410.65899999999999</v>
      </c>
      <c r="D19" s="16">
        <v>462.35599999999999</v>
      </c>
      <c r="E19" s="16">
        <v>435.89400000000001</v>
      </c>
      <c r="F19" s="16">
        <v>393.37299999999999</v>
      </c>
      <c r="G19" s="17">
        <v>1</v>
      </c>
      <c r="H19" s="16">
        <v>60</v>
      </c>
      <c r="I19" s="16" t="s">
        <v>38</v>
      </c>
      <c r="J19" s="16"/>
      <c r="K19" s="16">
        <v>438</v>
      </c>
      <c r="L19" s="16">
        <f t="shared" si="2"/>
        <v>-2.1059999999999945</v>
      </c>
      <c r="M19" s="16"/>
      <c r="N19" s="16"/>
      <c r="O19" s="16">
        <v>118.6512</v>
      </c>
      <c r="P19" s="16">
        <f t="shared" si="3"/>
        <v>87.178799999999995</v>
      </c>
      <c r="Q19" s="18">
        <f>11*P19-O19-F19</f>
        <v>446.94259999999991</v>
      </c>
      <c r="R19" s="24">
        <f>Q19+$R$1*P19</f>
        <v>595.14655999999991</v>
      </c>
      <c r="S19" s="18"/>
      <c r="T19" s="16"/>
      <c r="U19" s="1">
        <f t="shared" si="6"/>
        <v>12.700000000000001</v>
      </c>
      <c r="V19" s="16">
        <f t="shared" si="5"/>
        <v>5.8732650598540008</v>
      </c>
      <c r="W19" s="16">
        <v>59.325599999999987</v>
      </c>
      <c r="X19" s="16">
        <v>64.037400000000005</v>
      </c>
      <c r="Y19" s="16">
        <v>49.431199999999997</v>
      </c>
      <c r="Z19" s="16">
        <v>44.557600000000001</v>
      </c>
      <c r="AA19" s="16">
        <v>69.1768</v>
      </c>
      <c r="AB19" s="16">
        <v>74.392600000000002</v>
      </c>
      <c r="AC19" s="16">
        <v>70.506399999999999</v>
      </c>
      <c r="AD19" s="16">
        <v>69.315799999999996</v>
      </c>
      <c r="AE19" s="16">
        <v>73.740800000000007</v>
      </c>
      <c r="AF19" s="16">
        <v>81.623400000000004</v>
      </c>
      <c r="AG19" s="16" t="s">
        <v>59</v>
      </c>
      <c r="AH19" s="1">
        <f t="shared" si="7"/>
        <v>595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60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>
        <f t="shared" si="3"/>
        <v>0</v>
      </c>
      <c r="Q20" s="13"/>
      <c r="R20" s="5">
        <f t="shared" si="8"/>
        <v>0</v>
      </c>
      <c r="S20" s="13"/>
      <c r="T20" s="11"/>
      <c r="U20" s="1" t="e">
        <f t="shared" si="6"/>
        <v>#DIV/0!</v>
      </c>
      <c r="V20" s="11" t="e">
        <f t="shared" si="5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48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61</v>
      </c>
      <c r="B21" s="16" t="s">
        <v>37</v>
      </c>
      <c r="C21" s="16">
        <v>9.9160000000000004</v>
      </c>
      <c r="D21" s="16">
        <v>608.41</v>
      </c>
      <c r="E21" s="16">
        <v>253.8</v>
      </c>
      <c r="F21" s="16">
        <v>331.55399999999997</v>
      </c>
      <c r="G21" s="17">
        <v>1</v>
      </c>
      <c r="H21" s="16">
        <v>60</v>
      </c>
      <c r="I21" s="16" t="s">
        <v>38</v>
      </c>
      <c r="J21" s="16"/>
      <c r="K21" s="16">
        <v>251.61</v>
      </c>
      <c r="L21" s="16">
        <f t="shared" si="2"/>
        <v>2.1899999999999977</v>
      </c>
      <c r="M21" s="16"/>
      <c r="N21" s="16"/>
      <c r="O21" s="16">
        <v>91.50800000000001</v>
      </c>
      <c r="P21" s="16">
        <f t="shared" si="3"/>
        <v>50.760000000000005</v>
      </c>
      <c r="Q21" s="18">
        <f>11*P21-O21-F21</f>
        <v>135.298</v>
      </c>
      <c r="R21" s="5">
        <f>S21</f>
        <v>180</v>
      </c>
      <c r="S21" s="24">
        <v>180</v>
      </c>
      <c r="T21" s="25" t="s">
        <v>142</v>
      </c>
      <c r="U21" s="1">
        <f t="shared" si="6"/>
        <v>11.880654058313631</v>
      </c>
      <c r="V21" s="16">
        <f t="shared" si="5"/>
        <v>8.3345547675334899</v>
      </c>
      <c r="W21" s="16">
        <v>45.753999999999998</v>
      </c>
      <c r="X21" s="16">
        <v>47.504399999999997</v>
      </c>
      <c r="Y21" s="16">
        <v>55.299599999999998</v>
      </c>
      <c r="Z21" s="16">
        <v>59.321599999999997</v>
      </c>
      <c r="AA21" s="16">
        <v>39.107999999999997</v>
      </c>
      <c r="AB21" s="16">
        <v>39.096400000000003</v>
      </c>
      <c r="AC21" s="16">
        <v>46.612200000000009</v>
      </c>
      <c r="AD21" s="16">
        <v>46.113999999999997</v>
      </c>
      <c r="AE21" s="16">
        <v>43.773000000000003</v>
      </c>
      <c r="AF21" s="16">
        <v>43.259999999999991</v>
      </c>
      <c r="AG21" s="16" t="s">
        <v>56</v>
      </c>
      <c r="AH21" s="1">
        <f t="shared" si="7"/>
        <v>180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62</v>
      </c>
      <c r="B22" s="19" t="s">
        <v>37</v>
      </c>
      <c r="C22" s="19">
        <v>61.363999999999997</v>
      </c>
      <c r="D22" s="19">
        <v>83.84</v>
      </c>
      <c r="E22" s="19">
        <v>64.853999999999999</v>
      </c>
      <c r="F22" s="19">
        <v>73.366</v>
      </c>
      <c r="G22" s="20">
        <v>1</v>
      </c>
      <c r="H22" s="19">
        <v>60</v>
      </c>
      <c r="I22" s="19" t="s">
        <v>38</v>
      </c>
      <c r="J22" s="19"/>
      <c r="K22" s="19">
        <v>59.46</v>
      </c>
      <c r="L22" s="19">
        <f t="shared" si="2"/>
        <v>5.3939999999999984</v>
      </c>
      <c r="M22" s="19"/>
      <c r="N22" s="19"/>
      <c r="O22" s="19">
        <v>28.75999999999998</v>
      </c>
      <c r="P22" s="19">
        <f t="shared" si="3"/>
        <v>12.970800000000001</v>
      </c>
      <c r="Q22" s="21">
        <f>9*P22-O22-F22</f>
        <v>14.611200000000025</v>
      </c>
      <c r="R22" s="5">
        <f t="shared" si="8"/>
        <v>14.611200000000025</v>
      </c>
      <c r="S22" s="21"/>
      <c r="T22" s="19"/>
      <c r="U22" s="1">
        <f t="shared" si="6"/>
        <v>9</v>
      </c>
      <c r="V22" s="19">
        <f t="shared" si="5"/>
        <v>7.8735313164955105</v>
      </c>
      <c r="W22" s="19">
        <v>18.7944</v>
      </c>
      <c r="X22" s="19">
        <v>17.054400000000001</v>
      </c>
      <c r="Y22" s="19">
        <v>14.2256</v>
      </c>
      <c r="Z22" s="19">
        <v>18.267600000000002</v>
      </c>
      <c r="AA22" s="19">
        <v>16.353999999999999</v>
      </c>
      <c r="AB22" s="19">
        <v>15.6572</v>
      </c>
      <c r="AC22" s="19">
        <v>17.2</v>
      </c>
      <c r="AD22" s="19">
        <v>16.1172</v>
      </c>
      <c r="AE22" s="19">
        <v>14.9016</v>
      </c>
      <c r="AF22" s="19">
        <v>13.3484</v>
      </c>
      <c r="AG22" s="19" t="s">
        <v>39</v>
      </c>
      <c r="AH22" s="1">
        <f t="shared" si="7"/>
        <v>15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63</v>
      </c>
      <c r="B23" s="16" t="s">
        <v>37</v>
      </c>
      <c r="C23" s="16">
        <v>23.864999999999998</v>
      </c>
      <c r="D23" s="16">
        <v>110.072</v>
      </c>
      <c r="E23" s="16">
        <v>59.204999999999998</v>
      </c>
      <c r="F23" s="16">
        <v>67.706999999999994</v>
      </c>
      <c r="G23" s="17">
        <v>1</v>
      </c>
      <c r="H23" s="16">
        <v>60</v>
      </c>
      <c r="I23" s="16" t="s">
        <v>38</v>
      </c>
      <c r="J23" s="16"/>
      <c r="K23" s="16">
        <v>68.58</v>
      </c>
      <c r="L23" s="16">
        <f t="shared" si="2"/>
        <v>-9.375</v>
      </c>
      <c r="M23" s="16"/>
      <c r="N23" s="16"/>
      <c r="O23" s="16">
        <v>18.3108</v>
      </c>
      <c r="P23" s="16">
        <f t="shared" si="3"/>
        <v>11.840999999999999</v>
      </c>
      <c r="Q23" s="18">
        <f t="shared" ref="Q23" si="10">11*P23-O23-F23</f>
        <v>44.233200000000011</v>
      </c>
      <c r="R23" s="5">
        <f t="shared" ref="R23:R24" si="11">S23</f>
        <v>80</v>
      </c>
      <c r="S23" s="24">
        <v>80</v>
      </c>
      <c r="T23" s="25" t="s">
        <v>142</v>
      </c>
      <c r="U23" s="1">
        <f t="shared" si="6"/>
        <v>14.020589477240097</v>
      </c>
      <c r="V23" s="16">
        <f t="shared" si="5"/>
        <v>7.2644033443121359</v>
      </c>
      <c r="W23" s="16">
        <v>11.965999999999999</v>
      </c>
      <c r="X23" s="16">
        <v>11.789199999999999</v>
      </c>
      <c r="Y23" s="16">
        <v>7.3827999999999996</v>
      </c>
      <c r="Z23" s="16">
        <v>10.3668</v>
      </c>
      <c r="AA23" s="16">
        <v>10.1678</v>
      </c>
      <c r="AB23" s="16">
        <v>7.7058000000000009</v>
      </c>
      <c r="AC23" s="16">
        <v>9.0567999999999991</v>
      </c>
      <c r="AD23" s="16">
        <v>9.7656000000000009</v>
      </c>
      <c r="AE23" s="16">
        <v>12.9954</v>
      </c>
      <c r="AF23" s="16">
        <v>14.214600000000001</v>
      </c>
      <c r="AG23" s="16" t="s">
        <v>59</v>
      </c>
      <c r="AH23" s="1">
        <f t="shared" si="7"/>
        <v>80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64</v>
      </c>
      <c r="B24" s="16" t="s">
        <v>37</v>
      </c>
      <c r="C24" s="16">
        <v>32.180999999999997</v>
      </c>
      <c r="D24" s="16">
        <v>263.60599999999999</v>
      </c>
      <c r="E24" s="16">
        <v>93.228999999999999</v>
      </c>
      <c r="F24" s="16">
        <v>189.38399999999999</v>
      </c>
      <c r="G24" s="17">
        <v>1</v>
      </c>
      <c r="H24" s="16">
        <v>60</v>
      </c>
      <c r="I24" s="16" t="s">
        <v>38</v>
      </c>
      <c r="J24" s="16"/>
      <c r="K24" s="16">
        <v>91.36</v>
      </c>
      <c r="L24" s="16">
        <f t="shared" si="2"/>
        <v>1.8689999999999998</v>
      </c>
      <c r="M24" s="16"/>
      <c r="N24" s="16"/>
      <c r="O24" s="16">
        <v>58.521639999999998</v>
      </c>
      <c r="P24" s="16">
        <f t="shared" si="3"/>
        <v>18.645800000000001</v>
      </c>
      <c r="Q24" s="18"/>
      <c r="R24" s="5">
        <f t="shared" si="11"/>
        <v>80</v>
      </c>
      <c r="S24" s="24">
        <v>80</v>
      </c>
      <c r="T24" s="25" t="s">
        <v>142</v>
      </c>
      <c r="U24" s="1">
        <f t="shared" si="6"/>
        <v>17.586032243186128</v>
      </c>
      <c r="V24" s="16">
        <f t="shared" si="5"/>
        <v>13.295521779703739</v>
      </c>
      <c r="W24" s="16">
        <v>22.636399999999998</v>
      </c>
      <c r="X24" s="16">
        <v>21.759599999999999</v>
      </c>
      <c r="Y24" s="16">
        <v>15.634</v>
      </c>
      <c r="Z24" s="16">
        <v>12.2972</v>
      </c>
      <c r="AA24" s="16">
        <v>13.357200000000001</v>
      </c>
      <c r="AB24" s="16">
        <v>15.9824</v>
      </c>
      <c r="AC24" s="16">
        <v>17.909199999999998</v>
      </c>
      <c r="AD24" s="16">
        <v>16.693200000000001</v>
      </c>
      <c r="AE24" s="16">
        <v>13.009399999999999</v>
      </c>
      <c r="AF24" s="16">
        <v>11.6004</v>
      </c>
      <c r="AG24" s="16" t="s">
        <v>59</v>
      </c>
      <c r="AH24" s="1">
        <f t="shared" si="7"/>
        <v>80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105.483</v>
      </c>
      <c r="D25" s="1">
        <v>1.4390000000000001</v>
      </c>
      <c r="E25" s="1">
        <v>45.536999999999999</v>
      </c>
      <c r="F25" s="1">
        <v>44.999000000000002</v>
      </c>
      <c r="G25" s="8">
        <v>1</v>
      </c>
      <c r="H25" s="1">
        <v>30</v>
      </c>
      <c r="I25" s="1" t="s">
        <v>38</v>
      </c>
      <c r="J25" s="1"/>
      <c r="K25" s="1">
        <v>57.6</v>
      </c>
      <c r="L25" s="1">
        <f t="shared" si="2"/>
        <v>-12.063000000000002</v>
      </c>
      <c r="M25" s="1"/>
      <c r="N25" s="1"/>
      <c r="O25" s="1">
        <v>27.742799999999988</v>
      </c>
      <c r="P25" s="1">
        <f t="shared" si="3"/>
        <v>9.1074000000000002</v>
      </c>
      <c r="Q25" s="5">
        <f t="shared" ref="Q25:Q26" si="12">10*P25-O25-F25</f>
        <v>18.332200000000007</v>
      </c>
      <c r="R25" s="5">
        <f t="shared" si="8"/>
        <v>18.332200000000007</v>
      </c>
      <c r="S25" s="5"/>
      <c r="T25" s="1"/>
      <c r="U25" s="1">
        <f t="shared" si="6"/>
        <v>9.9999999999999982</v>
      </c>
      <c r="V25" s="1">
        <f t="shared" si="5"/>
        <v>7.9871093835781872</v>
      </c>
      <c r="W25" s="1">
        <v>9.133799999999999</v>
      </c>
      <c r="X25" s="1">
        <v>5.7229999999999999</v>
      </c>
      <c r="Y25" s="1">
        <v>6.0324</v>
      </c>
      <c r="Z25" s="1">
        <v>6.4712000000000014</v>
      </c>
      <c r="AA25" s="1">
        <v>3.4843999999999999</v>
      </c>
      <c r="AB25" s="1">
        <v>4.7704000000000004</v>
      </c>
      <c r="AC25" s="1">
        <v>15.077199999999999</v>
      </c>
      <c r="AD25" s="1">
        <v>14.210800000000001</v>
      </c>
      <c r="AE25" s="1">
        <v>6.4542000000000002</v>
      </c>
      <c r="AF25" s="1">
        <v>6.7614000000000036</v>
      </c>
      <c r="AG25" s="1"/>
      <c r="AH25" s="1">
        <f t="shared" si="7"/>
        <v>18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-1.4419999999999999</v>
      </c>
      <c r="D26" s="1">
        <v>243.876</v>
      </c>
      <c r="E26" s="1">
        <v>81.915000000000006</v>
      </c>
      <c r="F26" s="1">
        <v>124.92100000000001</v>
      </c>
      <c r="G26" s="8">
        <v>1</v>
      </c>
      <c r="H26" s="1">
        <v>30</v>
      </c>
      <c r="I26" s="1" t="s">
        <v>38</v>
      </c>
      <c r="J26" s="1"/>
      <c r="K26" s="1">
        <v>112.5</v>
      </c>
      <c r="L26" s="1">
        <f t="shared" si="2"/>
        <v>-30.584999999999994</v>
      </c>
      <c r="M26" s="1"/>
      <c r="N26" s="1"/>
      <c r="O26" s="1">
        <v>0</v>
      </c>
      <c r="P26" s="1">
        <f t="shared" si="3"/>
        <v>16.383000000000003</v>
      </c>
      <c r="Q26" s="5">
        <f t="shared" si="12"/>
        <v>38.909000000000034</v>
      </c>
      <c r="R26" s="5">
        <f t="shared" ref="R26:R27" si="13">S26</f>
        <v>80</v>
      </c>
      <c r="S26" s="24">
        <v>80</v>
      </c>
      <c r="T26" s="25" t="s">
        <v>140</v>
      </c>
      <c r="U26" s="1">
        <f t="shared" si="6"/>
        <v>12.508148690715984</v>
      </c>
      <c r="V26" s="1">
        <f t="shared" si="5"/>
        <v>7.6250381493011039</v>
      </c>
      <c r="W26" s="1">
        <v>17.02</v>
      </c>
      <c r="X26" s="1">
        <v>22.899000000000001</v>
      </c>
      <c r="Y26" s="1">
        <v>25.777999999999999</v>
      </c>
      <c r="Z26" s="1">
        <v>27.341000000000001</v>
      </c>
      <c r="AA26" s="1">
        <v>29.885000000000002</v>
      </c>
      <c r="AB26" s="1">
        <v>27.337</v>
      </c>
      <c r="AC26" s="1">
        <v>20.973799999999979</v>
      </c>
      <c r="AD26" s="1">
        <v>16.079799999999999</v>
      </c>
      <c r="AE26" s="1">
        <v>22.974599999999999</v>
      </c>
      <c r="AF26" s="1">
        <v>33.344799999999999</v>
      </c>
      <c r="AG26" s="1"/>
      <c r="AH26" s="1">
        <f t="shared" si="7"/>
        <v>80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67</v>
      </c>
      <c r="B27" s="16" t="s">
        <v>37</v>
      </c>
      <c r="C27" s="16">
        <v>77.95</v>
      </c>
      <c r="D27" s="16">
        <v>62.557000000000002</v>
      </c>
      <c r="E27" s="16">
        <v>66.195999999999998</v>
      </c>
      <c r="F27" s="16">
        <v>64.668999999999997</v>
      </c>
      <c r="G27" s="17">
        <v>1</v>
      </c>
      <c r="H27" s="16">
        <v>30</v>
      </c>
      <c r="I27" s="16" t="s">
        <v>38</v>
      </c>
      <c r="J27" s="16"/>
      <c r="K27" s="16">
        <v>68.900000000000006</v>
      </c>
      <c r="L27" s="16">
        <f t="shared" si="2"/>
        <v>-2.7040000000000077</v>
      </c>
      <c r="M27" s="16"/>
      <c r="N27" s="16"/>
      <c r="O27" s="16">
        <v>53.146000000000022</v>
      </c>
      <c r="P27" s="16">
        <f t="shared" si="3"/>
        <v>13.2392</v>
      </c>
      <c r="Q27" s="18">
        <f>11*P27-O27-F27</f>
        <v>27.816199999999995</v>
      </c>
      <c r="R27" s="5">
        <f t="shared" si="13"/>
        <v>80</v>
      </c>
      <c r="S27" s="24">
        <v>80</v>
      </c>
      <c r="T27" s="25" t="s">
        <v>142</v>
      </c>
      <c r="U27" s="1">
        <f t="shared" si="6"/>
        <v>14.941612786271076</v>
      </c>
      <c r="V27" s="16">
        <f t="shared" si="5"/>
        <v>8.8989515982838867</v>
      </c>
      <c r="W27" s="16">
        <v>13.262600000000001</v>
      </c>
      <c r="X27" s="16">
        <v>10.856199999999999</v>
      </c>
      <c r="Y27" s="16">
        <v>8.2569999999999997</v>
      </c>
      <c r="Z27" s="16">
        <v>8.1365999999999996</v>
      </c>
      <c r="AA27" s="16">
        <v>6.1387999999999998</v>
      </c>
      <c r="AB27" s="16">
        <v>6.8683999999999994</v>
      </c>
      <c r="AC27" s="16">
        <v>18.5868</v>
      </c>
      <c r="AD27" s="16">
        <v>18.1996</v>
      </c>
      <c r="AE27" s="16">
        <v>11.102</v>
      </c>
      <c r="AF27" s="16">
        <v>12.8118</v>
      </c>
      <c r="AG27" s="16" t="s">
        <v>59</v>
      </c>
      <c r="AH27" s="1">
        <f t="shared" si="7"/>
        <v>80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68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>
        <f t="shared" si="3"/>
        <v>0</v>
      </c>
      <c r="Q28" s="13"/>
      <c r="R28" s="5">
        <f t="shared" si="8"/>
        <v>0</v>
      </c>
      <c r="S28" s="13"/>
      <c r="T28" s="11"/>
      <c r="U28" s="1" t="e">
        <f t="shared" si="6"/>
        <v>#DIV/0!</v>
      </c>
      <c r="V28" s="11" t="e">
        <f t="shared" si="5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76.406000000000006</v>
      </c>
      <c r="D29" s="1">
        <v>68.373000000000005</v>
      </c>
      <c r="E29" s="1">
        <v>62.139000000000003</v>
      </c>
      <c r="F29" s="1">
        <v>68.960999999999999</v>
      </c>
      <c r="G29" s="8">
        <v>1</v>
      </c>
      <c r="H29" s="1">
        <v>40</v>
      </c>
      <c r="I29" s="1" t="s">
        <v>38</v>
      </c>
      <c r="J29" s="1"/>
      <c r="K29" s="1">
        <v>77.7</v>
      </c>
      <c r="L29" s="1">
        <f t="shared" si="2"/>
        <v>-15.561</v>
      </c>
      <c r="M29" s="1"/>
      <c r="N29" s="1"/>
      <c r="O29" s="1">
        <v>121.367</v>
      </c>
      <c r="P29" s="1">
        <f t="shared" si="3"/>
        <v>12.427800000000001</v>
      </c>
      <c r="Q29" s="5"/>
      <c r="R29" s="5">
        <f t="shared" si="8"/>
        <v>0</v>
      </c>
      <c r="S29" s="5"/>
      <c r="T29" s="1"/>
      <c r="U29" s="1">
        <f t="shared" si="6"/>
        <v>15.314697693879848</v>
      </c>
      <c r="V29" s="1">
        <f t="shared" si="5"/>
        <v>15.314697693879848</v>
      </c>
      <c r="W29" s="1">
        <v>19.132999999999999</v>
      </c>
      <c r="X29" s="1">
        <v>8.6097999999999999</v>
      </c>
      <c r="Y29" s="1">
        <v>7.2793999999999999</v>
      </c>
      <c r="Z29" s="1">
        <v>9.6072000000000006</v>
      </c>
      <c r="AA29" s="1">
        <v>9.8331999999999997</v>
      </c>
      <c r="AB29" s="1">
        <v>9.7653999999999996</v>
      </c>
      <c r="AC29" s="1">
        <v>18.240200000000002</v>
      </c>
      <c r="AD29" s="1">
        <v>15.6774</v>
      </c>
      <c r="AE29" s="1">
        <v>8.7114000000000011</v>
      </c>
      <c r="AF29" s="1">
        <v>10.412800000000001</v>
      </c>
      <c r="AG29" s="1"/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3.0979999999999999</v>
      </c>
      <c r="D30" s="1">
        <v>17.728000000000002</v>
      </c>
      <c r="E30" s="1">
        <v>-0.59799999999999998</v>
      </c>
      <c r="F30" s="1">
        <v>18.052</v>
      </c>
      <c r="G30" s="8">
        <v>1</v>
      </c>
      <c r="H30" s="1">
        <v>30</v>
      </c>
      <c r="I30" s="1" t="s">
        <v>38</v>
      </c>
      <c r="J30" s="1"/>
      <c r="K30" s="1">
        <v>6</v>
      </c>
      <c r="L30" s="1">
        <f t="shared" si="2"/>
        <v>-6.5979999999999999</v>
      </c>
      <c r="M30" s="1"/>
      <c r="N30" s="1"/>
      <c r="O30" s="1">
        <v>12.8644</v>
      </c>
      <c r="P30" s="1">
        <f t="shared" si="3"/>
        <v>-0.1196</v>
      </c>
      <c r="Q30" s="5"/>
      <c r="R30" s="5">
        <f t="shared" si="8"/>
        <v>0</v>
      </c>
      <c r="S30" s="5"/>
      <c r="T30" s="1"/>
      <c r="U30" s="1">
        <f t="shared" si="6"/>
        <v>-258.49832775919731</v>
      </c>
      <c r="V30" s="1">
        <f t="shared" si="5"/>
        <v>-258.49832775919731</v>
      </c>
      <c r="W30" s="1">
        <v>2.2555999999999998</v>
      </c>
      <c r="X30" s="1">
        <v>1.9912000000000001</v>
      </c>
      <c r="Y30" s="1">
        <v>1.2738</v>
      </c>
      <c r="Z30" s="1">
        <v>1.8822000000000001</v>
      </c>
      <c r="AA30" s="1">
        <v>2.9436</v>
      </c>
      <c r="AB30" s="1">
        <v>2.3704000000000001</v>
      </c>
      <c r="AC30" s="1">
        <v>3.9581999999999988</v>
      </c>
      <c r="AD30" s="1">
        <v>3.9465999999999992</v>
      </c>
      <c r="AE30" s="1">
        <v>2.145</v>
      </c>
      <c r="AF30" s="1">
        <v>3.3561999999999999</v>
      </c>
      <c r="AG30" s="1"/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15.003</v>
      </c>
      <c r="D31" s="1">
        <v>81.593000000000004</v>
      </c>
      <c r="E31" s="1">
        <v>70.703999999999994</v>
      </c>
      <c r="F31" s="1">
        <v>19.975999999999999</v>
      </c>
      <c r="G31" s="8">
        <v>1</v>
      </c>
      <c r="H31" s="1">
        <v>50</v>
      </c>
      <c r="I31" s="1" t="s">
        <v>38</v>
      </c>
      <c r="J31" s="1"/>
      <c r="K31" s="1">
        <v>69</v>
      </c>
      <c r="L31" s="1">
        <f t="shared" si="2"/>
        <v>1.7039999999999935</v>
      </c>
      <c r="M31" s="1"/>
      <c r="N31" s="1"/>
      <c r="O31" s="1">
        <v>32.280000000000022</v>
      </c>
      <c r="P31" s="1">
        <f t="shared" si="3"/>
        <v>14.140799999999999</v>
      </c>
      <c r="Q31" s="5">
        <f t="shared" ref="Q31:Q33" si="14">10*P31-O31-F31</f>
        <v>89.151999999999958</v>
      </c>
      <c r="R31" s="5">
        <f t="shared" si="8"/>
        <v>89.151999999999958</v>
      </c>
      <c r="S31" s="5"/>
      <c r="T31" s="1"/>
      <c r="U31" s="1">
        <f t="shared" si="6"/>
        <v>10</v>
      </c>
      <c r="V31" s="1">
        <f t="shared" si="5"/>
        <v>3.6954062004978518</v>
      </c>
      <c r="W31" s="1">
        <v>8.8000000000000007</v>
      </c>
      <c r="X31" s="1">
        <v>7.4603999999999999</v>
      </c>
      <c r="Y31" s="1">
        <v>10.292199999999999</v>
      </c>
      <c r="Z31" s="1">
        <v>11.0288</v>
      </c>
      <c r="AA31" s="1">
        <v>8.9068000000000005</v>
      </c>
      <c r="AB31" s="1">
        <v>8.2116000000000007</v>
      </c>
      <c r="AC31" s="1">
        <v>8.7286000000000001</v>
      </c>
      <c r="AD31" s="1">
        <v>10.302</v>
      </c>
      <c r="AE31" s="1">
        <v>11.287800000000001</v>
      </c>
      <c r="AF31" s="1">
        <v>11.455399999999999</v>
      </c>
      <c r="AG31" s="1"/>
      <c r="AH31" s="1">
        <f t="shared" si="7"/>
        <v>89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7.4660000000000002</v>
      </c>
      <c r="D32" s="1">
        <v>83.625</v>
      </c>
      <c r="E32" s="1">
        <v>37.345999999999997</v>
      </c>
      <c r="F32" s="1">
        <v>44.469000000000001</v>
      </c>
      <c r="G32" s="8">
        <v>1</v>
      </c>
      <c r="H32" s="1">
        <v>50</v>
      </c>
      <c r="I32" s="1" t="s">
        <v>38</v>
      </c>
      <c r="J32" s="1"/>
      <c r="K32" s="1">
        <v>49</v>
      </c>
      <c r="L32" s="1">
        <f t="shared" si="2"/>
        <v>-11.654000000000003</v>
      </c>
      <c r="M32" s="1"/>
      <c r="N32" s="1"/>
      <c r="O32" s="1">
        <v>0</v>
      </c>
      <c r="P32" s="1">
        <f t="shared" si="3"/>
        <v>7.469199999999999</v>
      </c>
      <c r="Q32" s="5">
        <f t="shared" si="14"/>
        <v>30.222999999999992</v>
      </c>
      <c r="R32" s="5">
        <f t="shared" si="8"/>
        <v>30.222999999999992</v>
      </c>
      <c r="S32" s="5"/>
      <c r="T32" s="1"/>
      <c r="U32" s="1">
        <f t="shared" si="6"/>
        <v>10</v>
      </c>
      <c r="V32" s="1">
        <f t="shared" si="5"/>
        <v>5.9536496545814819</v>
      </c>
      <c r="W32" s="1">
        <v>4.1340000000000003</v>
      </c>
      <c r="X32" s="1">
        <v>4.1334</v>
      </c>
      <c r="Y32" s="1">
        <v>8.5802000000000014</v>
      </c>
      <c r="Z32" s="1">
        <v>8.5804000000000009</v>
      </c>
      <c r="AA32" s="1">
        <v>4.8761999999999999</v>
      </c>
      <c r="AB32" s="1">
        <v>5.9871999999999996</v>
      </c>
      <c r="AC32" s="1">
        <v>6.1425999999999998</v>
      </c>
      <c r="AD32" s="1">
        <v>7.0683999999999996</v>
      </c>
      <c r="AE32" s="1">
        <v>8.9075999999999986</v>
      </c>
      <c r="AF32" s="1">
        <v>7.4406000000000008</v>
      </c>
      <c r="AG32" s="1"/>
      <c r="AH32" s="1">
        <f t="shared" si="7"/>
        <v>30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44</v>
      </c>
      <c r="C33" s="1">
        <v>28</v>
      </c>
      <c r="D33" s="1">
        <v>844</v>
      </c>
      <c r="E33" s="1">
        <v>438</v>
      </c>
      <c r="F33" s="1">
        <v>385</v>
      </c>
      <c r="G33" s="8">
        <v>0.4</v>
      </c>
      <c r="H33" s="1">
        <v>45</v>
      </c>
      <c r="I33" s="1" t="s">
        <v>38</v>
      </c>
      <c r="J33" s="1"/>
      <c r="K33" s="1">
        <v>448</v>
      </c>
      <c r="L33" s="1">
        <f t="shared" si="2"/>
        <v>-10</v>
      </c>
      <c r="M33" s="1"/>
      <c r="N33" s="1"/>
      <c r="O33" s="1">
        <v>478.4</v>
      </c>
      <c r="P33" s="1">
        <f t="shared" si="3"/>
        <v>87.6</v>
      </c>
      <c r="Q33" s="5">
        <f t="shared" si="14"/>
        <v>12.600000000000023</v>
      </c>
      <c r="R33" s="24">
        <f>Q33+$R$1*P33</f>
        <v>161.52000000000001</v>
      </c>
      <c r="S33" s="5"/>
      <c r="T33" s="1"/>
      <c r="U33" s="1">
        <f t="shared" si="6"/>
        <v>11.700000000000001</v>
      </c>
      <c r="V33" s="1">
        <f t="shared" si="5"/>
        <v>9.8561643835616444</v>
      </c>
      <c r="W33" s="1">
        <v>90.8</v>
      </c>
      <c r="X33" s="1">
        <v>81.8</v>
      </c>
      <c r="Y33" s="1">
        <v>77.8</v>
      </c>
      <c r="Z33" s="1">
        <v>82</v>
      </c>
      <c r="AA33" s="1">
        <v>64.599999999999994</v>
      </c>
      <c r="AB33" s="1">
        <v>61.2</v>
      </c>
      <c r="AC33" s="1">
        <v>69.400000000000006</v>
      </c>
      <c r="AD33" s="1">
        <v>68.400000000000006</v>
      </c>
      <c r="AE33" s="1">
        <v>66.2</v>
      </c>
      <c r="AF33" s="1">
        <v>70.400000000000006</v>
      </c>
      <c r="AG33" s="1" t="s">
        <v>41</v>
      </c>
      <c r="AH33" s="1">
        <f t="shared" si="7"/>
        <v>65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44</v>
      </c>
      <c r="C34" s="1">
        <v>151</v>
      </c>
      <c r="D34" s="1">
        <v>321</v>
      </c>
      <c r="E34" s="1">
        <v>264</v>
      </c>
      <c r="F34" s="1">
        <v>183</v>
      </c>
      <c r="G34" s="8">
        <v>0.45</v>
      </c>
      <c r="H34" s="1">
        <v>50</v>
      </c>
      <c r="I34" s="10" t="s">
        <v>45</v>
      </c>
      <c r="J34" s="1"/>
      <c r="K34" s="1">
        <v>260</v>
      </c>
      <c r="L34" s="1">
        <f t="shared" si="2"/>
        <v>4</v>
      </c>
      <c r="M34" s="1"/>
      <c r="N34" s="1"/>
      <c r="O34" s="1">
        <v>203.74000000000009</v>
      </c>
      <c r="P34" s="1">
        <f t="shared" si="3"/>
        <v>52.8</v>
      </c>
      <c r="Q34" s="5">
        <f>9*P34-O34-F34</f>
        <v>88.459999999999923</v>
      </c>
      <c r="R34" s="5">
        <f t="shared" si="8"/>
        <v>88.459999999999923</v>
      </c>
      <c r="S34" s="5"/>
      <c r="T34" s="1"/>
      <c r="U34" s="1">
        <f t="shared" si="6"/>
        <v>9.0000000000000018</v>
      </c>
      <c r="V34" s="1">
        <f t="shared" si="5"/>
        <v>7.3246212121212144</v>
      </c>
      <c r="W34" s="1">
        <v>47.2</v>
      </c>
      <c r="X34" s="1">
        <v>29.8</v>
      </c>
      <c r="Y34" s="1">
        <v>48.6</v>
      </c>
      <c r="Z34" s="1">
        <v>49.8</v>
      </c>
      <c r="AA34" s="1">
        <v>32.799999999999997</v>
      </c>
      <c r="AB34" s="1">
        <v>37.6</v>
      </c>
      <c r="AC34" s="1">
        <v>52.4</v>
      </c>
      <c r="AD34" s="1">
        <v>47.6</v>
      </c>
      <c r="AE34" s="1">
        <v>42.2</v>
      </c>
      <c r="AF34" s="1">
        <v>40.799999999999997</v>
      </c>
      <c r="AG34" s="1" t="s">
        <v>41</v>
      </c>
      <c r="AH34" s="1">
        <f t="shared" si="7"/>
        <v>40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75</v>
      </c>
      <c r="B35" s="19" t="s">
        <v>44</v>
      </c>
      <c r="C35" s="19">
        <v>177</v>
      </c>
      <c r="D35" s="19">
        <v>401</v>
      </c>
      <c r="E35" s="19">
        <v>377</v>
      </c>
      <c r="F35" s="19">
        <v>168</v>
      </c>
      <c r="G35" s="20">
        <v>0.4</v>
      </c>
      <c r="H35" s="19">
        <v>45</v>
      </c>
      <c r="I35" s="19" t="s">
        <v>38</v>
      </c>
      <c r="J35" s="19"/>
      <c r="K35" s="19">
        <v>441</v>
      </c>
      <c r="L35" s="19">
        <f t="shared" si="2"/>
        <v>-64</v>
      </c>
      <c r="M35" s="19"/>
      <c r="N35" s="19"/>
      <c r="O35" s="19">
        <v>251.99999999999989</v>
      </c>
      <c r="P35" s="19">
        <f t="shared" si="3"/>
        <v>75.400000000000006</v>
      </c>
      <c r="Q35" s="21">
        <f>9*P35-O35-F35</f>
        <v>258.60000000000014</v>
      </c>
      <c r="R35" s="5">
        <f t="shared" si="8"/>
        <v>258.60000000000014</v>
      </c>
      <c r="S35" s="21"/>
      <c r="T35" s="19"/>
      <c r="U35" s="1">
        <f t="shared" si="6"/>
        <v>9</v>
      </c>
      <c r="V35" s="19">
        <f t="shared" si="5"/>
        <v>5.5702917771883271</v>
      </c>
      <c r="W35" s="19">
        <v>78.599999999999994</v>
      </c>
      <c r="X35" s="19">
        <v>65.599999999999994</v>
      </c>
      <c r="Y35" s="19">
        <v>74.8</v>
      </c>
      <c r="Z35" s="19">
        <v>81</v>
      </c>
      <c r="AA35" s="19">
        <v>73.599999999999994</v>
      </c>
      <c r="AB35" s="19">
        <v>72.8</v>
      </c>
      <c r="AC35" s="19">
        <v>87.2</v>
      </c>
      <c r="AD35" s="19">
        <v>90.8</v>
      </c>
      <c r="AE35" s="19">
        <v>82.2</v>
      </c>
      <c r="AF35" s="19">
        <v>76</v>
      </c>
      <c r="AG35" s="19" t="s">
        <v>39</v>
      </c>
      <c r="AH35" s="1">
        <f t="shared" si="7"/>
        <v>103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76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f t="shared" si="3"/>
        <v>0</v>
      </c>
      <c r="Q36" s="13"/>
      <c r="R36" s="5">
        <f t="shared" si="8"/>
        <v>0</v>
      </c>
      <c r="S36" s="13"/>
      <c r="T36" s="11"/>
      <c r="U36" s="1" t="e">
        <f t="shared" si="6"/>
        <v>#DIV/0!</v>
      </c>
      <c r="V36" s="11" t="e">
        <f t="shared" si="5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48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77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>
        <f t="shared" si="3"/>
        <v>0</v>
      </c>
      <c r="Q37" s="13"/>
      <c r="R37" s="5">
        <f t="shared" si="8"/>
        <v>0</v>
      </c>
      <c r="S37" s="13"/>
      <c r="T37" s="11"/>
      <c r="U37" s="1" t="e">
        <f t="shared" si="6"/>
        <v>#DIV/0!</v>
      </c>
      <c r="V37" s="11" t="e">
        <f t="shared" si="5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78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44</v>
      </c>
      <c r="C38" s="1"/>
      <c r="D38" s="1">
        <v>451</v>
      </c>
      <c r="E38" s="1">
        <v>55</v>
      </c>
      <c r="F38" s="1">
        <v>332</v>
      </c>
      <c r="G38" s="8">
        <v>0.35</v>
      </c>
      <c r="H38" s="1">
        <v>40</v>
      </c>
      <c r="I38" s="1" t="s">
        <v>38</v>
      </c>
      <c r="J38" s="1"/>
      <c r="K38" s="1">
        <v>128</v>
      </c>
      <c r="L38" s="1">
        <f t="shared" ref="L38:L69" si="15">E38-K38</f>
        <v>-73</v>
      </c>
      <c r="M38" s="1"/>
      <c r="N38" s="1"/>
      <c r="O38" s="1">
        <v>0</v>
      </c>
      <c r="P38" s="1">
        <f t="shared" si="3"/>
        <v>11</v>
      </c>
      <c r="Q38" s="5"/>
      <c r="R38" s="5">
        <f t="shared" si="8"/>
        <v>0</v>
      </c>
      <c r="S38" s="5"/>
      <c r="T38" s="1"/>
      <c r="U38" s="1">
        <f t="shared" si="6"/>
        <v>30.181818181818183</v>
      </c>
      <c r="V38" s="1">
        <f t="shared" si="5"/>
        <v>30.181818181818183</v>
      </c>
      <c r="W38" s="1">
        <v>0.6</v>
      </c>
      <c r="X38" s="1">
        <v>8.6</v>
      </c>
      <c r="Y38" s="1">
        <v>38.799999999999997</v>
      </c>
      <c r="Z38" s="1">
        <v>43</v>
      </c>
      <c r="AA38" s="1">
        <v>17.600000000000001</v>
      </c>
      <c r="AB38" s="1">
        <v>15</v>
      </c>
      <c r="AC38" s="1">
        <v>21</v>
      </c>
      <c r="AD38" s="1">
        <v>14.6</v>
      </c>
      <c r="AE38" s="1">
        <v>23.6</v>
      </c>
      <c r="AF38" s="1">
        <v>27.2</v>
      </c>
      <c r="AG38" s="1" t="s">
        <v>41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62.545999999999999</v>
      </c>
      <c r="D39" s="1">
        <v>172.66800000000001</v>
      </c>
      <c r="E39" s="1">
        <v>120.999</v>
      </c>
      <c r="F39" s="1">
        <v>102.685</v>
      </c>
      <c r="G39" s="8">
        <v>1</v>
      </c>
      <c r="H39" s="1">
        <v>40</v>
      </c>
      <c r="I39" s="1" t="s">
        <v>38</v>
      </c>
      <c r="J39" s="1"/>
      <c r="K39" s="1">
        <v>142.6</v>
      </c>
      <c r="L39" s="1">
        <f t="shared" si="15"/>
        <v>-21.600999999999999</v>
      </c>
      <c r="M39" s="1"/>
      <c r="N39" s="1"/>
      <c r="O39" s="1">
        <v>0</v>
      </c>
      <c r="P39" s="1">
        <f t="shared" si="3"/>
        <v>24.1998</v>
      </c>
      <c r="Q39" s="5">
        <f t="shared" ref="Q39:Q51" si="16">10*P39-O39-F39</f>
        <v>139.31299999999999</v>
      </c>
      <c r="R39" s="5">
        <f t="shared" si="8"/>
        <v>139.31299999999999</v>
      </c>
      <c r="S39" s="5"/>
      <c r="T39" s="1"/>
      <c r="U39" s="1">
        <f t="shared" si="6"/>
        <v>10</v>
      </c>
      <c r="V39" s="1">
        <f t="shared" si="5"/>
        <v>4.2432168860899679</v>
      </c>
      <c r="W39" s="1">
        <v>15.4786</v>
      </c>
      <c r="X39" s="1">
        <v>12.442600000000001</v>
      </c>
      <c r="Y39" s="1">
        <v>22.875800000000002</v>
      </c>
      <c r="Z39" s="1">
        <v>26.048400000000001</v>
      </c>
      <c r="AA39" s="1">
        <v>17.812999999999999</v>
      </c>
      <c r="AB39" s="1">
        <v>16.4026</v>
      </c>
      <c r="AC39" s="1">
        <v>19.106400000000001</v>
      </c>
      <c r="AD39" s="1">
        <v>19.387799999999999</v>
      </c>
      <c r="AE39" s="1">
        <v>20.0594</v>
      </c>
      <c r="AF39" s="1">
        <v>19.186399999999999</v>
      </c>
      <c r="AG39" s="1"/>
      <c r="AH39" s="1">
        <f t="shared" si="7"/>
        <v>139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44</v>
      </c>
      <c r="C40" s="1">
        <v>10</v>
      </c>
      <c r="D40" s="1">
        <v>132</v>
      </c>
      <c r="E40" s="1">
        <v>91</v>
      </c>
      <c r="F40" s="1"/>
      <c r="G40" s="8">
        <v>0.4</v>
      </c>
      <c r="H40" s="1">
        <v>40</v>
      </c>
      <c r="I40" s="1" t="s">
        <v>38</v>
      </c>
      <c r="J40" s="1"/>
      <c r="K40" s="1">
        <v>153</v>
      </c>
      <c r="L40" s="1">
        <f t="shared" si="15"/>
        <v>-62</v>
      </c>
      <c r="M40" s="1"/>
      <c r="N40" s="1"/>
      <c r="O40" s="1">
        <v>116.8</v>
      </c>
      <c r="P40" s="1">
        <f t="shared" si="3"/>
        <v>18.2</v>
      </c>
      <c r="Q40" s="5">
        <f t="shared" si="16"/>
        <v>65.2</v>
      </c>
      <c r="R40" s="5">
        <f t="shared" si="8"/>
        <v>65.2</v>
      </c>
      <c r="S40" s="5"/>
      <c r="T40" s="1"/>
      <c r="U40" s="1">
        <f t="shared" si="6"/>
        <v>10</v>
      </c>
      <c r="V40" s="1">
        <f t="shared" si="5"/>
        <v>6.4175824175824179</v>
      </c>
      <c r="W40" s="1">
        <v>18.8</v>
      </c>
      <c r="X40" s="1">
        <v>9.4</v>
      </c>
      <c r="Y40" s="1">
        <v>16.600000000000001</v>
      </c>
      <c r="Z40" s="1">
        <v>22.6</v>
      </c>
      <c r="AA40" s="1">
        <v>13</v>
      </c>
      <c r="AB40" s="1">
        <v>11.6</v>
      </c>
      <c r="AC40" s="1">
        <v>15</v>
      </c>
      <c r="AD40" s="1">
        <v>16.2</v>
      </c>
      <c r="AE40" s="1">
        <v>23.2</v>
      </c>
      <c r="AF40" s="1">
        <v>23.8</v>
      </c>
      <c r="AG40" s="1"/>
      <c r="AH40" s="1">
        <f t="shared" si="7"/>
        <v>26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44</v>
      </c>
      <c r="C41" s="1">
        <v>-6</v>
      </c>
      <c r="D41" s="1">
        <v>378</v>
      </c>
      <c r="E41" s="1">
        <v>203</v>
      </c>
      <c r="F41" s="1">
        <v>128</v>
      </c>
      <c r="G41" s="8">
        <v>0.4</v>
      </c>
      <c r="H41" s="1">
        <v>45</v>
      </c>
      <c r="I41" s="1" t="s">
        <v>38</v>
      </c>
      <c r="J41" s="1"/>
      <c r="K41" s="1">
        <v>212</v>
      </c>
      <c r="L41" s="1">
        <f t="shared" si="15"/>
        <v>-9</v>
      </c>
      <c r="M41" s="1"/>
      <c r="N41" s="1"/>
      <c r="O41" s="1">
        <v>48</v>
      </c>
      <c r="P41" s="1">
        <f t="shared" si="3"/>
        <v>40.6</v>
      </c>
      <c r="Q41" s="5">
        <f t="shared" si="16"/>
        <v>230</v>
      </c>
      <c r="R41" s="24">
        <f>Q41+$R$1*P41</f>
        <v>299.02</v>
      </c>
      <c r="S41" s="5"/>
      <c r="T41" s="1"/>
      <c r="U41" s="1">
        <f t="shared" si="6"/>
        <v>11.7</v>
      </c>
      <c r="V41" s="1">
        <f t="shared" si="5"/>
        <v>4.3349753694581281</v>
      </c>
      <c r="W41" s="1">
        <v>24</v>
      </c>
      <c r="X41" s="1">
        <v>23.6</v>
      </c>
      <c r="Y41" s="1">
        <v>36.799999999999997</v>
      </c>
      <c r="Z41" s="1">
        <v>36.4</v>
      </c>
      <c r="AA41" s="1">
        <v>22.8</v>
      </c>
      <c r="AB41" s="1">
        <v>18.2</v>
      </c>
      <c r="AC41" s="1">
        <v>22.8</v>
      </c>
      <c r="AD41" s="1">
        <v>27</v>
      </c>
      <c r="AE41" s="1">
        <v>32.6</v>
      </c>
      <c r="AF41" s="1">
        <v>37.799999999999997</v>
      </c>
      <c r="AG41" s="1"/>
      <c r="AH41" s="1">
        <f t="shared" si="7"/>
        <v>120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107.64700000000001</v>
      </c>
      <c r="D42" s="1">
        <v>99.694000000000003</v>
      </c>
      <c r="E42" s="1">
        <v>133.56899999999999</v>
      </c>
      <c r="F42" s="1">
        <v>67.278999999999996</v>
      </c>
      <c r="G42" s="8">
        <v>1</v>
      </c>
      <c r="H42" s="1">
        <v>40</v>
      </c>
      <c r="I42" s="1" t="s">
        <v>38</v>
      </c>
      <c r="J42" s="1"/>
      <c r="K42" s="1">
        <v>149.9</v>
      </c>
      <c r="L42" s="1">
        <f t="shared" si="15"/>
        <v>-16.331000000000017</v>
      </c>
      <c r="M42" s="1"/>
      <c r="N42" s="1"/>
      <c r="O42" s="1">
        <v>0</v>
      </c>
      <c r="P42" s="1">
        <f t="shared" si="3"/>
        <v>26.713799999999999</v>
      </c>
      <c r="Q42" s="5">
        <f>9*P42-O42-F42</f>
        <v>173.14519999999999</v>
      </c>
      <c r="R42" s="5">
        <f t="shared" si="8"/>
        <v>173.14519999999999</v>
      </c>
      <c r="S42" s="5"/>
      <c r="T42" s="1"/>
      <c r="U42" s="1">
        <f t="shared" si="6"/>
        <v>9</v>
      </c>
      <c r="V42" s="1">
        <f t="shared" si="5"/>
        <v>2.5185110317513795</v>
      </c>
      <c r="W42" s="1">
        <v>11.413399999999999</v>
      </c>
      <c r="X42" s="1">
        <v>9.2433999999999994</v>
      </c>
      <c r="Y42" s="1">
        <v>9.6864000000000008</v>
      </c>
      <c r="Z42" s="1">
        <v>12.0718</v>
      </c>
      <c r="AA42" s="1">
        <v>15.584199999999999</v>
      </c>
      <c r="AB42" s="1">
        <v>14.6602</v>
      </c>
      <c r="AC42" s="1">
        <v>15.516400000000001</v>
      </c>
      <c r="AD42" s="1">
        <v>14.808999999999999</v>
      </c>
      <c r="AE42" s="1">
        <v>10.6252</v>
      </c>
      <c r="AF42" s="1">
        <v>12.2172</v>
      </c>
      <c r="AG42" s="1"/>
      <c r="AH42" s="1">
        <f t="shared" si="7"/>
        <v>173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44</v>
      </c>
      <c r="C43" s="1">
        <v>87</v>
      </c>
      <c r="D43" s="1">
        <v>156</v>
      </c>
      <c r="E43" s="1">
        <v>82</v>
      </c>
      <c r="F43" s="1">
        <v>154</v>
      </c>
      <c r="G43" s="8">
        <v>0.35</v>
      </c>
      <c r="H43" s="1">
        <v>40</v>
      </c>
      <c r="I43" s="1" t="s">
        <v>38</v>
      </c>
      <c r="J43" s="1"/>
      <c r="K43" s="1">
        <v>121</v>
      </c>
      <c r="L43" s="1">
        <f t="shared" si="15"/>
        <v>-39</v>
      </c>
      <c r="M43" s="1"/>
      <c r="N43" s="1"/>
      <c r="O43" s="1">
        <v>70.199999999999989</v>
      </c>
      <c r="P43" s="1">
        <f t="shared" si="3"/>
        <v>16.399999999999999</v>
      </c>
      <c r="Q43" s="5"/>
      <c r="R43" s="5">
        <f t="shared" si="8"/>
        <v>0</v>
      </c>
      <c r="S43" s="5"/>
      <c r="T43" s="1"/>
      <c r="U43" s="1">
        <f t="shared" si="6"/>
        <v>13.670731707317074</v>
      </c>
      <c r="V43" s="1">
        <f t="shared" si="5"/>
        <v>13.670731707317074</v>
      </c>
      <c r="W43" s="1">
        <v>24.2</v>
      </c>
      <c r="X43" s="1">
        <v>23.4</v>
      </c>
      <c r="Y43" s="1">
        <v>11.6</v>
      </c>
      <c r="Z43" s="1">
        <v>11.4</v>
      </c>
      <c r="AA43" s="1">
        <v>20.2</v>
      </c>
      <c r="AB43" s="1">
        <v>21.2</v>
      </c>
      <c r="AC43" s="1">
        <v>19</v>
      </c>
      <c r="AD43" s="1">
        <v>14.8</v>
      </c>
      <c r="AE43" s="1">
        <v>19</v>
      </c>
      <c r="AF43" s="1">
        <v>22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44</v>
      </c>
      <c r="C44" s="1"/>
      <c r="D44" s="1">
        <v>499</v>
      </c>
      <c r="E44" s="1">
        <v>246</v>
      </c>
      <c r="F44" s="1">
        <v>217</v>
      </c>
      <c r="G44" s="8">
        <v>0.4</v>
      </c>
      <c r="H44" s="1">
        <v>40</v>
      </c>
      <c r="I44" s="10" t="s">
        <v>45</v>
      </c>
      <c r="J44" s="1"/>
      <c r="K44" s="1">
        <v>308</v>
      </c>
      <c r="L44" s="1">
        <f t="shared" si="15"/>
        <v>-62</v>
      </c>
      <c r="M44" s="1"/>
      <c r="N44" s="1"/>
      <c r="O44" s="1">
        <v>0</v>
      </c>
      <c r="P44" s="1">
        <f t="shared" si="3"/>
        <v>49.2</v>
      </c>
      <c r="Q44" s="5">
        <f>9*P44-O44-F44</f>
        <v>225.8</v>
      </c>
      <c r="R44" s="5">
        <f t="shared" si="8"/>
        <v>225.8</v>
      </c>
      <c r="S44" s="5"/>
      <c r="T44" s="1"/>
      <c r="U44" s="1">
        <f t="shared" si="6"/>
        <v>9</v>
      </c>
      <c r="V44" s="1">
        <f t="shared" si="5"/>
        <v>4.4105691056910565</v>
      </c>
      <c r="W44" s="1">
        <v>27.2</v>
      </c>
      <c r="X44" s="1">
        <v>44.8</v>
      </c>
      <c r="Y44" s="1">
        <v>67.8</v>
      </c>
      <c r="Z44" s="1">
        <v>71</v>
      </c>
      <c r="AA44" s="1">
        <v>50.6</v>
      </c>
      <c r="AB44" s="1">
        <v>47</v>
      </c>
      <c r="AC44" s="1">
        <v>28</v>
      </c>
      <c r="AD44" s="1">
        <v>25.2</v>
      </c>
      <c r="AE44" s="1">
        <v>60.6</v>
      </c>
      <c r="AF44" s="1">
        <v>49.2</v>
      </c>
      <c r="AG44" s="1" t="s">
        <v>41</v>
      </c>
      <c r="AH44" s="1">
        <f t="shared" si="7"/>
        <v>90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20.97</v>
      </c>
      <c r="D45" s="1">
        <v>43.384</v>
      </c>
      <c r="E45" s="1">
        <v>35.777999999999999</v>
      </c>
      <c r="F45" s="1">
        <v>26.5</v>
      </c>
      <c r="G45" s="8">
        <v>1</v>
      </c>
      <c r="H45" s="1">
        <v>50</v>
      </c>
      <c r="I45" s="1" t="s">
        <v>38</v>
      </c>
      <c r="J45" s="1"/>
      <c r="K45" s="1">
        <v>36.700000000000003</v>
      </c>
      <c r="L45" s="1">
        <f t="shared" si="15"/>
        <v>-0.92200000000000415</v>
      </c>
      <c r="M45" s="1"/>
      <c r="N45" s="1"/>
      <c r="O45" s="1">
        <v>0</v>
      </c>
      <c r="P45" s="1">
        <f t="shared" si="3"/>
        <v>7.1555999999999997</v>
      </c>
      <c r="Q45" s="5">
        <f t="shared" si="16"/>
        <v>45.055999999999997</v>
      </c>
      <c r="R45" s="5">
        <f t="shared" si="8"/>
        <v>45.055999999999997</v>
      </c>
      <c r="S45" s="5"/>
      <c r="T45" s="1"/>
      <c r="U45" s="1">
        <f t="shared" si="6"/>
        <v>10</v>
      </c>
      <c r="V45" s="1">
        <f t="shared" si="5"/>
        <v>3.7033931466264187</v>
      </c>
      <c r="W45" s="1">
        <v>2.9196</v>
      </c>
      <c r="X45" s="1">
        <v>3.3311999999999999</v>
      </c>
      <c r="Y45" s="1">
        <v>5.8235999999999999</v>
      </c>
      <c r="Z45" s="1">
        <v>6.4995999999999992</v>
      </c>
      <c r="AA45" s="1">
        <v>4.8727999999999998</v>
      </c>
      <c r="AB45" s="1">
        <v>4.0528000000000004</v>
      </c>
      <c r="AC45" s="1">
        <v>3.8360000000000012</v>
      </c>
      <c r="AD45" s="1">
        <v>4.1020000000000003</v>
      </c>
      <c r="AE45" s="1">
        <v>6.6579999999999986</v>
      </c>
      <c r="AF45" s="1">
        <v>6.3883999999999999</v>
      </c>
      <c r="AG45" s="1"/>
      <c r="AH45" s="1">
        <f t="shared" si="7"/>
        <v>45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47.414000000000001</v>
      </c>
      <c r="D46" s="1">
        <v>106.06</v>
      </c>
      <c r="E46" s="1">
        <v>109.791</v>
      </c>
      <c r="F46" s="1">
        <v>40.892000000000003</v>
      </c>
      <c r="G46" s="8">
        <v>1</v>
      </c>
      <c r="H46" s="1">
        <v>50</v>
      </c>
      <c r="I46" s="1" t="s">
        <v>38</v>
      </c>
      <c r="J46" s="1"/>
      <c r="K46" s="1">
        <v>111.05</v>
      </c>
      <c r="L46" s="1">
        <f t="shared" si="15"/>
        <v>-1.2590000000000003</v>
      </c>
      <c r="M46" s="1"/>
      <c r="N46" s="1"/>
      <c r="O46" s="1">
        <v>20.721</v>
      </c>
      <c r="P46" s="1">
        <f t="shared" si="3"/>
        <v>21.958199999999998</v>
      </c>
      <c r="Q46" s="5">
        <f>9*P46-O46-F46</f>
        <v>136.01079999999999</v>
      </c>
      <c r="R46" s="5">
        <f t="shared" si="8"/>
        <v>136.01079999999999</v>
      </c>
      <c r="S46" s="5"/>
      <c r="T46" s="1"/>
      <c r="U46" s="1">
        <f t="shared" si="6"/>
        <v>9</v>
      </c>
      <c r="V46" s="1">
        <f t="shared" si="5"/>
        <v>2.8059221611971839</v>
      </c>
      <c r="W46" s="1">
        <v>12.6904</v>
      </c>
      <c r="X46" s="1">
        <v>9.7119999999999997</v>
      </c>
      <c r="Y46" s="1">
        <v>15.1114</v>
      </c>
      <c r="Z46" s="1">
        <v>16.452200000000001</v>
      </c>
      <c r="AA46" s="1">
        <v>12.096</v>
      </c>
      <c r="AB46" s="1">
        <v>12.368</v>
      </c>
      <c r="AC46" s="1">
        <v>15.545199999999999</v>
      </c>
      <c r="AD46" s="1">
        <v>16.883600000000001</v>
      </c>
      <c r="AE46" s="1">
        <v>18.041599999999999</v>
      </c>
      <c r="AF46" s="1">
        <v>18.314599999999999</v>
      </c>
      <c r="AG46" s="1"/>
      <c r="AH46" s="1">
        <f t="shared" si="7"/>
        <v>136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37</v>
      </c>
      <c r="C47" s="1">
        <v>1.7000000000000001E-2</v>
      </c>
      <c r="D47" s="1">
        <v>240.90899999999999</v>
      </c>
      <c r="E47" s="1">
        <v>179.43100000000001</v>
      </c>
      <c r="F47" s="1">
        <v>37.677</v>
      </c>
      <c r="G47" s="8">
        <v>1</v>
      </c>
      <c r="H47" s="1">
        <v>40</v>
      </c>
      <c r="I47" s="1" t="s">
        <v>38</v>
      </c>
      <c r="J47" s="1"/>
      <c r="K47" s="1">
        <v>147.9</v>
      </c>
      <c r="L47" s="1">
        <f t="shared" si="15"/>
        <v>31.531000000000006</v>
      </c>
      <c r="M47" s="1"/>
      <c r="N47" s="1"/>
      <c r="O47" s="1">
        <v>0</v>
      </c>
      <c r="P47" s="1">
        <f t="shared" si="3"/>
        <v>35.886200000000002</v>
      </c>
      <c r="Q47" s="5">
        <f>7*P47-O47-F47</f>
        <v>213.52640000000002</v>
      </c>
      <c r="R47" s="5">
        <f t="shared" si="8"/>
        <v>213.52640000000002</v>
      </c>
      <c r="S47" s="5"/>
      <c r="T47" s="1"/>
      <c r="U47" s="1">
        <f t="shared" si="6"/>
        <v>7</v>
      </c>
      <c r="V47" s="1">
        <f t="shared" si="5"/>
        <v>1.0499021908142963</v>
      </c>
      <c r="W47" s="1">
        <v>12.054399999999999</v>
      </c>
      <c r="X47" s="1">
        <v>8.8424000000000014</v>
      </c>
      <c r="Y47" s="1">
        <v>31.087199999999999</v>
      </c>
      <c r="Z47" s="1">
        <v>43.195</v>
      </c>
      <c r="AA47" s="1">
        <v>24.3354</v>
      </c>
      <c r="AB47" s="1">
        <v>13.662599999999999</v>
      </c>
      <c r="AC47" s="1">
        <v>14.385400000000001</v>
      </c>
      <c r="AD47" s="1">
        <v>19.677600000000002</v>
      </c>
      <c r="AE47" s="1">
        <v>30.799800000000001</v>
      </c>
      <c r="AF47" s="1">
        <v>26.078800000000001</v>
      </c>
      <c r="AG47" s="1"/>
      <c r="AH47" s="1">
        <f t="shared" si="7"/>
        <v>214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44</v>
      </c>
      <c r="C48" s="1">
        <v>125</v>
      </c>
      <c r="D48" s="1">
        <v>221</v>
      </c>
      <c r="E48" s="1">
        <v>242</v>
      </c>
      <c r="F48" s="1">
        <v>89</v>
      </c>
      <c r="G48" s="8">
        <v>0.45</v>
      </c>
      <c r="H48" s="1">
        <v>50</v>
      </c>
      <c r="I48" s="1" t="s">
        <v>38</v>
      </c>
      <c r="J48" s="1"/>
      <c r="K48" s="1">
        <v>240</v>
      </c>
      <c r="L48" s="1">
        <f t="shared" si="15"/>
        <v>2</v>
      </c>
      <c r="M48" s="1"/>
      <c r="N48" s="1"/>
      <c r="O48" s="1">
        <v>321.39999999999998</v>
      </c>
      <c r="P48" s="1">
        <f t="shared" si="3"/>
        <v>48.4</v>
      </c>
      <c r="Q48" s="5">
        <f t="shared" si="16"/>
        <v>73.600000000000023</v>
      </c>
      <c r="R48" s="24">
        <f>Q48+$R$1*P48</f>
        <v>155.88000000000002</v>
      </c>
      <c r="S48" s="5"/>
      <c r="T48" s="1"/>
      <c r="U48" s="1">
        <f t="shared" si="6"/>
        <v>11.7</v>
      </c>
      <c r="V48" s="1">
        <f t="shared" si="5"/>
        <v>8.4793388429752063</v>
      </c>
      <c r="W48" s="1">
        <v>41.8</v>
      </c>
      <c r="X48" s="1">
        <v>22.8</v>
      </c>
      <c r="Y48" s="1">
        <v>37</v>
      </c>
      <c r="Z48" s="1">
        <v>48.8</v>
      </c>
      <c r="AA48" s="1">
        <v>27.2</v>
      </c>
      <c r="AB48" s="1">
        <v>25.8</v>
      </c>
      <c r="AC48" s="1">
        <v>38.6</v>
      </c>
      <c r="AD48" s="1">
        <v>30.2</v>
      </c>
      <c r="AE48" s="1">
        <v>45.6</v>
      </c>
      <c r="AF48" s="1">
        <v>43.2</v>
      </c>
      <c r="AG48" s="1"/>
      <c r="AH48" s="1">
        <f t="shared" si="7"/>
        <v>70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90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5"/>
        <v>0</v>
      </c>
      <c r="M49" s="1"/>
      <c r="N49" s="1"/>
      <c r="O49" s="10"/>
      <c r="P49" s="1">
        <f t="shared" si="3"/>
        <v>0</v>
      </c>
      <c r="Q49" s="14">
        <v>4</v>
      </c>
      <c r="R49" s="5">
        <f t="shared" si="8"/>
        <v>4</v>
      </c>
      <c r="S49" s="5"/>
      <c r="T49" s="1"/>
      <c r="U49" s="1" t="e">
        <f t="shared" si="6"/>
        <v>#DIV/0!</v>
      </c>
      <c r="V49" s="1" t="e">
        <f t="shared" si="5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91</v>
      </c>
      <c r="AH49" s="1">
        <f t="shared" si="7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44</v>
      </c>
      <c r="C50" s="1">
        <v>2</v>
      </c>
      <c r="D50" s="1">
        <v>210</v>
      </c>
      <c r="E50" s="1">
        <v>121</v>
      </c>
      <c r="F50" s="1">
        <v>64</v>
      </c>
      <c r="G50" s="8">
        <v>0.4</v>
      </c>
      <c r="H50" s="1">
        <v>40</v>
      </c>
      <c r="I50" s="1" t="s">
        <v>38</v>
      </c>
      <c r="J50" s="1"/>
      <c r="K50" s="1">
        <v>141</v>
      </c>
      <c r="L50" s="1">
        <f t="shared" si="15"/>
        <v>-20</v>
      </c>
      <c r="M50" s="1"/>
      <c r="N50" s="1"/>
      <c r="O50" s="1">
        <v>80.199999999999989</v>
      </c>
      <c r="P50" s="1">
        <f t="shared" si="3"/>
        <v>24.2</v>
      </c>
      <c r="Q50" s="5">
        <f t="shared" si="16"/>
        <v>97.800000000000011</v>
      </c>
      <c r="R50" s="5">
        <f t="shared" si="8"/>
        <v>97.800000000000011</v>
      </c>
      <c r="S50" s="5"/>
      <c r="T50" s="1"/>
      <c r="U50" s="1">
        <f t="shared" si="6"/>
        <v>10</v>
      </c>
      <c r="V50" s="1">
        <f t="shared" si="5"/>
        <v>5.9586776859504127</v>
      </c>
      <c r="W50" s="1">
        <v>21.2</v>
      </c>
      <c r="X50" s="1">
        <v>20.399999999999999</v>
      </c>
      <c r="Y50" s="1">
        <v>25.4</v>
      </c>
      <c r="Z50" s="1">
        <v>25.8</v>
      </c>
      <c r="AA50" s="1">
        <v>17</v>
      </c>
      <c r="AB50" s="1">
        <v>18</v>
      </c>
      <c r="AC50" s="1">
        <v>16.2</v>
      </c>
      <c r="AD50" s="1">
        <v>16.2</v>
      </c>
      <c r="AE50" s="1">
        <v>34.4</v>
      </c>
      <c r="AF50" s="1">
        <v>36.799999999999997</v>
      </c>
      <c r="AG50" s="1"/>
      <c r="AH50" s="1">
        <f t="shared" si="7"/>
        <v>39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44</v>
      </c>
      <c r="C51" s="1"/>
      <c r="D51" s="1">
        <v>276</v>
      </c>
      <c r="E51" s="1">
        <v>90</v>
      </c>
      <c r="F51" s="1">
        <v>147</v>
      </c>
      <c r="G51" s="8">
        <v>0.4</v>
      </c>
      <c r="H51" s="1">
        <v>40</v>
      </c>
      <c r="I51" s="1" t="s">
        <v>38</v>
      </c>
      <c r="J51" s="1"/>
      <c r="K51" s="1">
        <v>145</v>
      </c>
      <c r="L51" s="1">
        <f t="shared" si="15"/>
        <v>-55</v>
      </c>
      <c r="M51" s="1"/>
      <c r="N51" s="1"/>
      <c r="O51" s="1">
        <v>0</v>
      </c>
      <c r="P51" s="1">
        <f t="shared" si="3"/>
        <v>18</v>
      </c>
      <c r="Q51" s="5">
        <f t="shared" si="16"/>
        <v>33</v>
      </c>
      <c r="R51" s="5">
        <f t="shared" si="8"/>
        <v>33</v>
      </c>
      <c r="S51" s="5"/>
      <c r="T51" s="1"/>
      <c r="U51" s="1">
        <f t="shared" si="6"/>
        <v>10</v>
      </c>
      <c r="V51" s="1">
        <f t="shared" si="5"/>
        <v>8.1666666666666661</v>
      </c>
      <c r="W51" s="1">
        <v>17</v>
      </c>
      <c r="X51" s="1">
        <v>27</v>
      </c>
      <c r="Y51" s="1">
        <v>30.4</v>
      </c>
      <c r="Z51" s="1">
        <v>29.8</v>
      </c>
      <c r="AA51" s="1">
        <v>21.6</v>
      </c>
      <c r="AB51" s="1">
        <v>19.399999999999999</v>
      </c>
      <c r="AC51" s="1">
        <v>16.399999999999999</v>
      </c>
      <c r="AD51" s="1">
        <v>20.6</v>
      </c>
      <c r="AE51" s="1">
        <v>41.2</v>
      </c>
      <c r="AF51" s="1">
        <v>42.2</v>
      </c>
      <c r="AG51" s="1"/>
      <c r="AH51" s="1">
        <f t="shared" si="7"/>
        <v>13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94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5"/>
        <v>0</v>
      </c>
      <c r="M52" s="11"/>
      <c r="N52" s="11"/>
      <c r="O52" s="11">
        <v>0</v>
      </c>
      <c r="P52" s="11">
        <f t="shared" si="3"/>
        <v>0</v>
      </c>
      <c r="Q52" s="13"/>
      <c r="R52" s="5">
        <f t="shared" si="8"/>
        <v>0</v>
      </c>
      <c r="S52" s="13"/>
      <c r="T52" s="11"/>
      <c r="U52" s="1" t="e">
        <f t="shared" si="6"/>
        <v>#DIV/0!</v>
      </c>
      <c r="V52" s="11" t="e">
        <f t="shared" si="5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48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37</v>
      </c>
      <c r="C53" s="1">
        <v>9.2439999999999998</v>
      </c>
      <c r="D53" s="1">
        <v>148.971</v>
      </c>
      <c r="E53" s="1">
        <v>90.76</v>
      </c>
      <c r="F53" s="1">
        <v>64.781000000000006</v>
      </c>
      <c r="G53" s="8">
        <v>1</v>
      </c>
      <c r="H53" s="1">
        <v>50</v>
      </c>
      <c r="I53" s="1" t="s">
        <v>38</v>
      </c>
      <c r="J53" s="1"/>
      <c r="K53" s="1">
        <v>106.95</v>
      </c>
      <c r="L53" s="1">
        <f t="shared" si="15"/>
        <v>-16.189999999999998</v>
      </c>
      <c r="M53" s="1"/>
      <c r="N53" s="1"/>
      <c r="O53" s="1">
        <v>13.74659999999999</v>
      </c>
      <c r="P53" s="1">
        <f t="shared" si="3"/>
        <v>18.152000000000001</v>
      </c>
      <c r="Q53" s="5">
        <f t="shared" ref="Q53:Q54" si="17">10*P53-O53-F53</f>
        <v>102.9924</v>
      </c>
      <c r="R53" s="5">
        <f t="shared" si="8"/>
        <v>102.9924</v>
      </c>
      <c r="S53" s="5"/>
      <c r="T53" s="1"/>
      <c r="U53" s="1">
        <f t="shared" si="6"/>
        <v>9.9999999999999982</v>
      </c>
      <c r="V53" s="1">
        <f t="shared" si="5"/>
        <v>4.3261128250330536</v>
      </c>
      <c r="W53" s="1">
        <v>13.340400000000001</v>
      </c>
      <c r="X53" s="1">
        <v>14.2676</v>
      </c>
      <c r="Y53" s="1">
        <v>16.556799999999999</v>
      </c>
      <c r="Z53" s="1">
        <v>16.429200000000002</v>
      </c>
      <c r="AA53" s="1">
        <v>11.76</v>
      </c>
      <c r="AB53" s="1">
        <v>11.516</v>
      </c>
      <c r="AC53" s="1">
        <v>16.7742</v>
      </c>
      <c r="AD53" s="1">
        <v>15.9406</v>
      </c>
      <c r="AE53" s="1">
        <v>19.0016</v>
      </c>
      <c r="AF53" s="1">
        <v>23.311599999999999</v>
      </c>
      <c r="AG53" s="1"/>
      <c r="AH53" s="1">
        <f t="shared" si="7"/>
        <v>103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37</v>
      </c>
      <c r="C54" s="1">
        <v>9.5090000000000003</v>
      </c>
      <c r="D54" s="1">
        <v>32.316000000000003</v>
      </c>
      <c r="E54" s="1">
        <v>20.198</v>
      </c>
      <c r="F54" s="1">
        <v>20.265000000000001</v>
      </c>
      <c r="G54" s="8">
        <v>1</v>
      </c>
      <c r="H54" s="1">
        <v>50</v>
      </c>
      <c r="I54" s="1" t="s">
        <v>38</v>
      </c>
      <c r="J54" s="1"/>
      <c r="K54" s="1">
        <v>20.95</v>
      </c>
      <c r="L54" s="1">
        <f t="shared" si="15"/>
        <v>-0.75199999999999889</v>
      </c>
      <c r="M54" s="1"/>
      <c r="N54" s="1"/>
      <c r="O54" s="1">
        <v>0</v>
      </c>
      <c r="P54" s="1">
        <f t="shared" si="3"/>
        <v>4.0396000000000001</v>
      </c>
      <c r="Q54" s="5">
        <f t="shared" si="17"/>
        <v>20.131</v>
      </c>
      <c r="R54" s="5">
        <f t="shared" si="8"/>
        <v>20.131</v>
      </c>
      <c r="S54" s="5"/>
      <c r="T54" s="1"/>
      <c r="U54" s="1">
        <f t="shared" si="6"/>
        <v>10</v>
      </c>
      <c r="V54" s="1">
        <f t="shared" si="5"/>
        <v>5.0165858005743145</v>
      </c>
      <c r="W54" s="1">
        <v>2.1880000000000002</v>
      </c>
      <c r="X54" s="1">
        <v>2.7364000000000002</v>
      </c>
      <c r="Y54" s="1">
        <v>2.7372000000000001</v>
      </c>
      <c r="Z54" s="1">
        <v>3.5583999999999998</v>
      </c>
      <c r="AA54" s="1">
        <v>3.2744</v>
      </c>
      <c r="AB54" s="1">
        <v>2.1772</v>
      </c>
      <c r="AC54" s="1">
        <v>2.7320000000000002</v>
      </c>
      <c r="AD54" s="1">
        <v>3.0015999999999998</v>
      </c>
      <c r="AE54" s="1">
        <v>4.6284000000000001</v>
      </c>
      <c r="AF54" s="1">
        <v>5.7159999999999993</v>
      </c>
      <c r="AG54" s="1"/>
      <c r="AH54" s="1">
        <f t="shared" si="7"/>
        <v>20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97</v>
      </c>
      <c r="B55" s="11" t="s">
        <v>44</v>
      </c>
      <c r="C55" s="11"/>
      <c r="D55" s="11"/>
      <c r="E55" s="11"/>
      <c r="F55" s="11"/>
      <c r="G55" s="12">
        <v>0.4</v>
      </c>
      <c r="H55" s="11">
        <v>50</v>
      </c>
      <c r="I55" s="11" t="s">
        <v>38</v>
      </c>
      <c r="J55" s="11"/>
      <c r="K55" s="11"/>
      <c r="L55" s="11">
        <f t="shared" si="15"/>
        <v>0</v>
      </c>
      <c r="M55" s="11"/>
      <c r="N55" s="11"/>
      <c r="O55" s="11">
        <v>0</v>
      </c>
      <c r="P55" s="11">
        <f t="shared" si="3"/>
        <v>0</v>
      </c>
      <c r="Q55" s="13"/>
      <c r="R55" s="5">
        <f>S55</f>
        <v>20</v>
      </c>
      <c r="S55" s="24">
        <v>20</v>
      </c>
      <c r="T55" s="25" t="s">
        <v>140</v>
      </c>
      <c r="U55" s="1" t="e">
        <f t="shared" si="6"/>
        <v>#DIV/0!</v>
      </c>
      <c r="V55" s="11" t="e">
        <f t="shared" si="5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144</v>
      </c>
      <c r="AH55" s="1">
        <f t="shared" si="7"/>
        <v>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44</v>
      </c>
      <c r="C56" s="1">
        <v>254</v>
      </c>
      <c r="D56" s="1">
        <v>676</v>
      </c>
      <c r="E56" s="1">
        <v>534</v>
      </c>
      <c r="F56" s="1">
        <v>356</v>
      </c>
      <c r="G56" s="8">
        <v>0.4</v>
      </c>
      <c r="H56" s="1">
        <v>40</v>
      </c>
      <c r="I56" s="1" t="s">
        <v>38</v>
      </c>
      <c r="J56" s="1"/>
      <c r="K56" s="1">
        <v>553</v>
      </c>
      <c r="L56" s="1">
        <f t="shared" si="15"/>
        <v>-19</v>
      </c>
      <c r="M56" s="1"/>
      <c r="N56" s="1"/>
      <c r="O56" s="1">
        <v>196.61999999999981</v>
      </c>
      <c r="P56" s="1">
        <f t="shared" si="3"/>
        <v>106.8</v>
      </c>
      <c r="Q56" s="5">
        <f t="shared" ref="Q56:Q61" si="18">10*P56-O56-F56</f>
        <v>515.38000000000022</v>
      </c>
      <c r="R56" s="24">
        <f t="shared" ref="R56:R57" si="19">Q56+$R$1*P56</f>
        <v>696.94000000000028</v>
      </c>
      <c r="S56" s="5"/>
      <c r="T56" s="1"/>
      <c r="U56" s="1">
        <f t="shared" si="6"/>
        <v>11.7</v>
      </c>
      <c r="V56" s="1">
        <f t="shared" si="5"/>
        <v>5.1743445692883876</v>
      </c>
      <c r="W56" s="1">
        <v>82</v>
      </c>
      <c r="X56" s="1">
        <v>76.8</v>
      </c>
      <c r="Y56" s="1">
        <v>99.2</v>
      </c>
      <c r="Z56" s="1">
        <v>103.6</v>
      </c>
      <c r="AA56" s="1">
        <v>88.2</v>
      </c>
      <c r="AB56" s="1">
        <v>83.8</v>
      </c>
      <c r="AC56" s="1">
        <v>94.8</v>
      </c>
      <c r="AD56" s="1">
        <v>96.4</v>
      </c>
      <c r="AE56" s="1">
        <v>97</v>
      </c>
      <c r="AF56" s="1">
        <v>92.2</v>
      </c>
      <c r="AG56" s="1"/>
      <c r="AH56" s="1">
        <f t="shared" si="7"/>
        <v>279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44</v>
      </c>
      <c r="C57" s="1">
        <v>146</v>
      </c>
      <c r="D57" s="1">
        <v>634</v>
      </c>
      <c r="E57" s="1">
        <v>401</v>
      </c>
      <c r="F57" s="1">
        <v>336</v>
      </c>
      <c r="G57" s="8">
        <v>0.4</v>
      </c>
      <c r="H57" s="1">
        <v>40</v>
      </c>
      <c r="I57" s="1" t="s">
        <v>38</v>
      </c>
      <c r="J57" s="1"/>
      <c r="K57" s="1">
        <v>443</v>
      </c>
      <c r="L57" s="1">
        <f t="shared" si="15"/>
        <v>-42</v>
      </c>
      <c r="M57" s="1"/>
      <c r="N57" s="1"/>
      <c r="O57" s="1">
        <v>300.40000000000009</v>
      </c>
      <c r="P57" s="1">
        <f t="shared" si="3"/>
        <v>80.2</v>
      </c>
      <c r="Q57" s="5">
        <f t="shared" si="18"/>
        <v>165.59999999999991</v>
      </c>
      <c r="R57" s="24">
        <f t="shared" si="19"/>
        <v>301.93999999999994</v>
      </c>
      <c r="S57" s="5"/>
      <c r="T57" s="1"/>
      <c r="U57" s="1">
        <f t="shared" si="6"/>
        <v>11.7</v>
      </c>
      <c r="V57" s="1">
        <f t="shared" si="5"/>
        <v>7.9351620947630934</v>
      </c>
      <c r="W57" s="1">
        <v>81.400000000000006</v>
      </c>
      <c r="X57" s="1">
        <v>71.8</v>
      </c>
      <c r="Y57" s="1">
        <v>76</v>
      </c>
      <c r="Z57" s="1">
        <v>82.8</v>
      </c>
      <c r="AA57" s="1">
        <v>70.2</v>
      </c>
      <c r="AB57" s="1">
        <v>72.8</v>
      </c>
      <c r="AC57" s="1">
        <v>92.2</v>
      </c>
      <c r="AD57" s="1">
        <v>87.4</v>
      </c>
      <c r="AE57" s="1">
        <v>77</v>
      </c>
      <c r="AF57" s="1">
        <v>75.400000000000006</v>
      </c>
      <c r="AG57" s="1" t="s">
        <v>41</v>
      </c>
      <c r="AH57" s="1">
        <f t="shared" si="7"/>
        <v>121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37</v>
      </c>
      <c r="C58" s="1">
        <v>89.864999999999995</v>
      </c>
      <c r="D58" s="1">
        <v>199.94200000000001</v>
      </c>
      <c r="E58" s="1">
        <v>84.146000000000001</v>
      </c>
      <c r="F58" s="1">
        <v>196.928</v>
      </c>
      <c r="G58" s="8">
        <v>1</v>
      </c>
      <c r="H58" s="1">
        <v>40</v>
      </c>
      <c r="I58" s="1" t="s">
        <v>38</v>
      </c>
      <c r="J58" s="1"/>
      <c r="K58" s="1">
        <v>111.3</v>
      </c>
      <c r="L58" s="1">
        <f t="shared" si="15"/>
        <v>-27.153999999999996</v>
      </c>
      <c r="M58" s="1"/>
      <c r="N58" s="1"/>
      <c r="O58" s="1">
        <v>120.11660000000001</v>
      </c>
      <c r="P58" s="1">
        <f t="shared" si="3"/>
        <v>16.8292</v>
      </c>
      <c r="Q58" s="5"/>
      <c r="R58" s="5">
        <f t="shared" ref="R58:R60" si="20">S58</f>
        <v>50</v>
      </c>
      <c r="S58" s="24">
        <v>50</v>
      </c>
      <c r="T58" s="25" t="s">
        <v>140</v>
      </c>
      <c r="U58" s="1">
        <f t="shared" si="6"/>
        <v>21.809985026026194</v>
      </c>
      <c r="V58" s="1">
        <f t="shared" si="5"/>
        <v>18.838958476932948</v>
      </c>
      <c r="W58" s="1">
        <v>33.641399999999997</v>
      </c>
      <c r="X58" s="1">
        <v>33.293599999999998</v>
      </c>
      <c r="Y58" s="1">
        <v>17.8018</v>
      </c>
      <c r="Z58" s="1">
        <v>13.7582</v>
      </c>
      <c r="AA58" s="1">
        <v>27.838999999999999</v>
      </c>
      <c r="AB58" s="1">
        <v>31.811800000000002</v>
      </c>
      <c r="AC58" s="1">
        <v>31.388000000000002</v>
      </c>
      <c r="AD58" s="1">
        <v>32.826199999999993</v>
      </c>
      <c r="AE58" s="1">
        <v>23.677800000000001</v>
      </c>
      <c r="AF58" s="1">
        <v>25.561399999999999</v>
      </c>
      <c r="AG58" s="1"/>
      <c r="AH58" s="1">
        <f t="shared" si="7"/>
        <v>50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37</v>
      </c>
      <c r="C59" s="1">
        <v>41.777999999999999</v>
      </c>
      <c r="D59" s="1">
        <v>283.45600000000002</v>
      </c>
      <c r="E59" s="1">
        <v>86.557000000000002</v>
      </c>
      <c r="F59" s="1">
        <v>229.96899999999999</v>
      </c>
      <c r="G59" s="8">
        <v>1</v>
      </c>
      <c r="H59" s="1">
        <v>40</v>
      </c>
      <c r="I59" s="1" t="s">
        <v>38</v>
      </c>
      <c r="J59" s="1"/>
      <c r="K59" s="1">
        <v>111.1</v>
      </c>
      <c r="L59" s="1">
        <f t="shared" si="15"/>
        <v>-24.542999999999992</v>
      </c>
      <c r="M59" s="1"/>
      <c r="N59" s="1"/>
      <c r="O59" s="1">
        <v>110.20060000000009</v>
      </c>
      <c r="P59" s="1">
        <f t="shared" si="3"/>
        <v>17.311399999999999</v>
      </c>
      <c r="Q59" s="5"/>
      <c r="R59" s="5">
        <f t="shared" si="20"/>
        <v>50</v>
      </c>
      <c r="S59" s="24">
        <v>50</v>
      </c>
      <c r="T59" s="25" t="s">
        <v>140</v>
      </c>
      <c r="U59" s="1">
        <f t="shared" si="6"/>
        <v>22.538304238825287</v>
      </c>
      <c r="V59" s="1">
        <f t="shared" si="5"/>
        <v>19.650034081587862</v>
      </c>
      <c r="W59" s="1">
        <v>35.747999999999998</v>
      </c>
      <c r="X59" s="1">
        <v>36.991799999999998</v>
      </c>
      <c r="Y59" s="1">
        <v>19.180800000000001</v>
      </c>
      <c r="Z59" s="1">
        <v>16.3188</v>
      </c>
      <c r="AA59" s="1">
        <v>26.0106</v>
      </c>
      <c r="AB59" s="1">
        <v>28.36</v>
      </c>
      <c r="AC59" s="1">
        <v>33.883599999999987</v>
      </c>
      <c r="AD59" s="1">
        <v>35.869800000000012</v>
      </c>
      <c r="AE59" s="1">
        <v>16.998000000000001</v>
      </c>
      <c r="AF59" s="1">
        <v>17.624999999999989</v>
      </c>
      <c r="AG59" s="1"/>
      <c r="AH59" s="1">
        <f t="shared" si="7"/>
        <v>50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37</v>
      </c>
      <c r="C60" s="1">
        <v>86.876000000000005</v>
      </c>
      <c r="D60" s="1">
        <v>139.10499999999999</v>
      </c>
      <c r="E60" s="1">
        <v>84.350999999999999</v>
      </c>
      <c r="F60" s="1">
        <v>137.02699999999999</v>
      </c>
      <c r="G60" s="8">
        <v>1</v>
      </c>
      <c r="H60" s="1">
        <v>40</v>
      </c>
      <c r="I60" s="1" t="s">
        <v>38</v>
      </c>
      <c r="J60" s="1"/>
      <c r="K60" s="1">
        <v>101.3</v>
      </c>
      <c r="L60" s="1">
        <f t="shared" si="15"/>
        <v>-16.948999999999998</v>
      </c>
      <c r="M60" s="1"/>
      <c r="N60" s="1"/>
      <c r="O60" s="1">
        <v>78.700999999999965</v>
      </c>
      <c r="P60" s="1">
        <f t="shared" si="3"/>
        <v>16.870200000000001</v>
      </c>
      <c r="Q60" s="5"/>
      <c r="R60" s="5">
        <f t="shared" si="20"/>
        <v>50</v>
      </c>
      <c r="S60" s="24">
        <v>50</v>
      </c>
      <c r="T60" s="25" t="s">
        <v>140</v>
      </c>
      <c r="U60" s="1">
        <f t="shared" si="6"/>
        <v>15.751324821282495</v>
      </c>
      <c r="V60" s="1">
        <f t="shared" si="5"/>
        <v>12.787518820168104</v>
      </c>
      <c r="W60" s="1">
        <v>24.489000000000001</v>
      </c>
      <c r="X60" s="1">
        <v>20.811</v>
      </c>
      <c r="Y60" s="1">
        <v>10.4834</v>
      </c>
      <c r="Z60" s="1">
        <v>17.120999999999999</v>
      </c>
      <c r="AA60" s="1">
        <v>19.910399999999999</v>
      </c>
      <c r="AB60" s="1">
        <v>13.8344</v>
      </c>
      <c r="AC60" s="1">
        <v>0.74560000000000171</v>
      </c>
      <c r="AD60" s="1">
        <v>0</v>
      </c>
      <c r="AE60" s="1">
        <v>11.125</v>
      </c>
      <c r="AF60" s="1">
        <v>11.125000000000011</v>
      </c>
      <c r="AG60" s="1"/>
      <c r="AH60" s="1">
        <f t="shared" si="7"/>
        <v>50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37</v>
      </c>
      <c r="C61" s="1">
        <v>7.8540000000000001</v>
      </c>
      <c r="D61" s="1">
        <v>77.992999999999995</v>
      </c>
      <c r="E61" s="1">
        <v>34.685000000000002</v>
      </c>
      <c r="F61" s="1">
        <v>46.371000000000002</v>
      </c>
      <c r="G61" s="8">
        <v>1</v>
      </c>
      <c r="H61" s="1">
        <v>30</v>
      </c>
      <c r="I61" s="1" t="s">
        <v>38</v>
      </c>
      <c r="J61" s="1"/>
      <c r="K61" s="1">
        <v>35.4</v>
      </c>
      <c r="L61" s="1">
        <f t="shared" si="15"/>
        <v>-0.71499999999999631</v>
      </c>
      <c r="M61" s="1"/>
      <c r="N61" s="1"/>
      <c r="O61" s="1">
        <v>4.9789999999999992</v>
      </c>
      <c r="P61" s="1">
        <f t="shared" si="3"/>
        <v>6.9370000000000003</v>
      </c>
      <c r="Q61" s="5">
        <f t="shared" si="18"/>
        <v>18.020000000000003</v>
      </c>
      <c r="R61" s="5">
        <f t="shared" si="8"/>
        <v>18.020000000000003</v>
      </c>
      <c r="S61" s="5"/>
      <c r="T61" s="1"/>
      <c r="U61" s="1">
        <f t="shared" si="6"/>
        <v>10</v>
      </c>
      <c r="V61" s="1">
        <f t="shared" si="5"/>
        <v>7.4023353034452937</v>
      </c>
      <c r="W61" s="1">
        <v>7.5950000000000006</v>
      </c>
      <c r="X61" s="1">
        <v>7.8566000000000003</v>
      </c>
      <c r="Y61" s="1">
        <v>6.8365999999999998</v>
      </c>
      <c r="Z61" s="1">
        <v>7.0462000000000007</v>
      </c>
      <c r="AA61" s="1">
        <v>5.8540000000000001</v>
      </c>
      <c r="AB61" s="1">
        <v>5.8655999999999997</v>
      </c>
      <c r="AC61" s="1">
        <v>6.8128000000000002</v>
      </c>
      <c r="AD61" s="1">
        <v>8.4947999999999997</v>
      </c>
      <c r="AE61" s="1">
        <v>8.9293999999999993</v>
      </c>
      <c r="AF61" s="1">
        <v>7.9813999999999989</v>
      </c>
      <c r="AG61" s="1"/>
      <c r="AH61" s="1">
        <f t="shared" si="7"/>
        <v>18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104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5"/>
        <v>0</v>
      </c>
      <c r="M62" s="11"/>
      <c r="N62" s="11"/>
      <c r="O62" s="11">
        <v>0</v>
      </c>
      <c r="P62" s="11">
        <f t="shared" si="3"/>
        <v>0</v>
      </c>
      <c r="Q62" s="13"/>
      <c r="R62" s="5">
        <f t="shared" si="8"/>
        <v>0</v>
      </c>
      <c r="S62" s="13"/>
      <c r="T62" s="11"/>
      <c r="U62" s="1" t="e">
        <f t="shared" si="6"/>
        <v>#DIV/0!</v>
      </c>
      <c r="V62" s="11" t="e">
        <f t="shared" si="5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48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105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5"/>
        <v>0</v>
      </c>
      <c r="M63" s="11"/>
      <c r="N63" s="11"/>
      <c r="O63" s="11">
        <v>0</v>
      </c>
      <c r="P63" s="11">
        <f t="shared" si="3"/>
        <v>0</v>
      </c>
      <c r="Q63" s="13"/>
      <c r="R63" s="5">
        <f t="shared" si="8"/>
        <v>0</v>
      </c>
      <c r="S63" s="13"/>
      <c r="T63" s="11"/>
      <c r="U63" s="1" t="e">
        <f t="shared" si="6"/>
        <v>#DIV/0!</v>
      </c>
      <c r="V63" s="11" t="e">
        <f t="shared" si="5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48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44</v>
      </c>
      <c r="C64" s="1">
        <v>71</v>
      </c>
      <c r="D64" s="1">
        <v>241</v>
      </c>
      <c r="E64" s="1">
        <v>149</v>
      </c>
      <c r="F64" s="1">
        <v>160</v>
      </c>
      <c r="G64" s="8">
        <v>0.37</v>
      </c>
      <c r="H64" s="1">
        <v>50</v>
      </c>
      <c r="I64" s="1" t="s">
        <v>38</v>
      </c>
      <c r="J64" s="1"/>
      <c r="K64" s="1">
        <v>166</v>
      </c>
      <c r="L64" s="1">
        <f t="shared" si="15"/>
        <v>-17</v>
      </c>
      <c r="M64" s="1"/>
      <c r="N64" s="1"/>
      <c r="O64" s="1">
        <v>183.4</v>
      </c>
      <c r="P64" s="1">
        <f t="shared" si="3"/>
        <v>29.8</v>
      </c>
      <c r="Q64" s="5"/>
      <c r="R64" s="5">
        <f t="shared" si="8"/>
        <v>0</v>
      </c>
      <c r="S64" s="5"/>
      <c r="T64" s="1"/>
      <c r="U64" s="1">
        <f t="shared" si="6"/>
        <v>11.523489932885905</v>
      </c>
      <c r="V64" s="1">
        <f t="shared" si="5"/>
        <v>11.523489932885905</v>
      </c>
      <c r="W64" s="1">
        <v>31.8</v>
      </c>
      <c r="X64" s="1">
        <v>18.8</v>
      </c>
      <c r="Y64" s="1">
        <v>29.2</v>
      </c>
      <c r="Z64" s="1">
        <v>42.4</v>
      </c>
      <c r="AA64" s="1">
        <v>27</v>
      </c>
      <c r="AB64" s="1">
        <v>20</v>
      </c>
      <c r="AC64" s="1">
        <v>9.4</v>
      </c>
      <c r="AD64" s="1">
        <v>2.6</v>
      </c>
      <c r="AE64" s="1">
        <v>32</v>
      </c>
      <c r="AF64" s="1">
        <v>32</v>
      </c>
      <c r="AG64" s="1" t="s">
        <v>41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107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5"/>
        <v>0</v>
      </c>
      <c r="M65" s="11"/>
      <c r="N65" s="11"/>
      <c r="O65" s="11">
        <v>0</v>
      </c>
      <c r="P65" s="11">
        <f t="shared" si="3"/>
        <v>0</v>
      </c>
      <c r="Q65" s="13"/>
      <c r="R65" s="5">
        <f t="shared" si="8"/>
        <v>0</v>
      </c>
      <c r="S65" s="13"/>
      <c r="T65" s="11"/>
      <c r="U65" s="1" t="e">
        <f t="shared" si="6"/>
        <v>#DIV/0!</v>
      </c>
      <c r="V65" s="11" t="e">
        <f t="shared" si="5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48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108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5"/>
        <v>0</v>
      </c>
      <c r="M66" s="11"/>
      <c r="N66" s="11"/>
      <c r="O66" s="11">
        <v>0</v>
      </c>
      <c r="P66" s="11">
        <f t="shared" si="3"/>
        <v>0</v>
      </c>
      <c r="Q66" s="13"/>
      <c r="R66" s="5">
        <f t="shared" si="8"/>
        <v>0</v>
      </c>
      <c r="S66" s="13"/>
      <c r="T66" s="11"/>
      <c r="U66" s="1" t="e">
        <f t="shared" si="6"/>
        <v>#DIV/0!</v>
      </c>
      <c r="V66" s="11" t="e">
        <f t="shared" si="5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48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109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5"/>
        <v>0</v>
      </c>
      <c r="M67" s="11"/>
      <c r="N67" s="11"/>
      <c r="O67" s="11">
        <v>0</v>
      </c>
      <c r="P67" s="11">
        <f t="shared" si="3"/>
        <v>0</v>
      </c>
      <c r="Q67" s="13"/>
      <c r="R67" s="5">
        <f t="shared" si="8"/>
        <v>0</v>
      </c>
      <c r="S67" s="13"/>
      <c r="T67" s="11"/>
      <c r="U67" s="1" t="e">
        <f t="shared" si="6"/>
        <v>#DIV/0!</v>
      </c>
      <c r="V67" s="11" t="e">
        <f t="shared" si="5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44</v>
      </c>
      <c r="C68" s="1">
        <v>31</v>
      </c>
      <c r="D68" s="1">
        <v>294</v>
      </c>
      <c r="E68" s="1">
        <v>98</v>
      </c>
      <c r="F68" s="1">
        <v>213</v>
      </c>
      <c r="G68" s="8">
        <v>0.4</v>
      </c>
      <c r="H68" s="1">
        <v>50</v>
      </c>
      <c r="I68" s="1" t="s">
        <v>38</v>
      </c>
      <c r="J68" s="1"/>
      <c r="K68" s="1">
        <v>111</v>
      </c>
      <c r="L68" s="1">
        <f t="shared" si="15"/>
        <v>-13</v>
      </c>
      <c r="M68" s="1"/>
      <c r="N68" s="1"/>
      <c r="O68" s="1">
        <v>166.68000000000009</v>
      </c>
      <c r="P68" s="1">
        <f t="shared" si="3"/>
        <v>19.600000000000001</v>
      </c>
      <c r="Q68" s="5"/>
      <c r="R68" s="5">
        <f t="shared" si="8"/>
        <v>0</v>
      </c>
      <c r="S68" s="5"/>
      <c r="T68" s="1"/>
      <c r="U68" s="1">
        <f t="shared" si="6"/>
        <v>19.371428571428574</v>
      </c>
      <c r="V68" s="1">
        <f t="shared" si="5"/>
        <v>19.371428571428574</v>
      </c>
      <c r="W68" s="1">
        <v>32.200000000000003</v>
      </c>
      <c r="X68" s="1">
        <v>26.2</v>
      </c>
      <c r="Y68" s="1">
        <v>19.399999999999999</v>
      </c>
      <c r="Z68" s="1">
        <v>18.600000000000001</v>
      </c>
      <c r="AA68" s="1">
        <v>19.2</v>
      </c>
      <c r="AB68" s="1">
        <v>19.2</v>
      </c>
      <c r="AC68" s="1">
        <v>19</v>
      </c>
      <c r="AD68" s="1">
        <v>15.6</v>
      </c>
      <c r="AE68" s="1">
        <v>17.2</v>
      </c>
      <c r="AF68" s="1">
        <v>20.6</v>
      </c>
      <c r="AG68" s="1"/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44</v>
      </c>
      <c r="C69" s="1">
        <v>15</v>
      </c>
      <c r="D69" s="1">
        <v>140</v>
      </c>
      <c r="E69" s="1">
        <v>87</v>
      </c>
      <c r="F69" s="1">
        <v>58</v>
      </c>
      <c r="G69" s="8">
        <v>0.4</v>
      </c>
      <c r="H69" s="1">
        <v>55</v>
      </c>
      <c r="I69" s="1" t="s">
        <v>38</v>
      </c>
      <c r="J69" s="1"/>
      <c r="K69" s="1">
        <v>109</v>
      </c>
      <c r="L69" s="1">
        <f t="shared" si="15"/>
        <v>-22</v>
      </c>
      <c r="M69" s="1"/>
      <c r="N69" s="1"/>
      <c r="O69" s="1">
        <v>41.599999999999987</v>
      </c>
      <c r="P69" s="1">
        <f t="shared" si="3"/>
        <v>17.399999999999999</v>
      </c>
      <c r="Q69" s="5">
        <f t="shared" ref="Q69" si="21">10*P69-O69-F69</f>
        <v>74.400000000000006</v>
      </c>
      <c r="R69" s="5">
        <f t="shared" si="8"/>
        <v>74.400000000000006</v>
      </c>
      <c r="S69" s="5"/>
      <c r="T69" s="1"/>
      <c r="U69" s="1">
        <f t="shared" si="6"/>
        <v>10</v>
      </c>
      <c r="V69" s="1">
        <f t="shared" si="5"/>
        <v>5.7241379310344831</v>
      </c>
      <c r="W69" s="1">
        <v>15.6</v>
      </c>
      <c r="X69" s="1">
        <v>14.6</v>
      </c>
      <c r="Y69" s="1">
        <v>12.6</v>
      </c>
      <c r="Z69" s="1">
        <v>14</v>
      </c>
      <c r="AA69" s="1">
        <v>10.199999999999999</v>
      </c>
      <c r="AB69" s="1">
        <v>7.8</v>
      </c>
      <c r="AC69" s="1">
        <v>16</v>
      </c>
      <c r="AD69" s="1">
        <v>16.2</v>
      </c>
      <c r="AE69" s="1">
        <v>15.2</v>
      </c>
      <c r="AF69" s="1">
        <v>14.6</v>
      </c>
      <c r="AG69" s="1"/>
      <c r="AH69" s="1">
        <f t="shared" si="7"/>
        <v>30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37</v>
      </c>
      <c r="C70" s="1">
        <v>24.553999999999998</v>
      </c>
      <c r="D70" s="1"/>
      <c r="E70" s="1">
        <v>10.141999999999999</v>
      </c>
      <c r="F70" s="1">
        <v>12.99</v>
      </c>
      <c r="G70" s="8">
        <v>1</v>
      </c>
      <c r="H70" s="1">
        <v>55</v>
      </c>
      <c r="I70" s="1" t="s">
        <v>38</v>
      </c>
      <c r="J70" s="1"/>
      <c r="K70" s="1">
        <v>10.199999999999999</v>
      </c>
      <c r="L70" s="1">
        <f t="shared" ref="L70:L93" si="22">E70-K70</f>
        <v>-5.7999999999999829E-2</v>
      </c>
      <c r="M70" s="1"/>
      <c r="N70" s="1"/>
      <c r="O70" s="1">
        <v>5.0162000000000013</v>
      </c>
      <c r="P70" s="1">
        <f t="shared" si="3"/>
        <v>2.0284</v>
      </c>
      <c r="Q70" s="5">
        <v>4</v>
      </c>
      <c r="R70" s="5">
        <f t="shared" si="8"/>
        <v>4</v>
      </c>
      <c r="S70" s="5"/>
      <c r="T70" s="1"/>
      <c r="U70" s="1">
        <f t="shared" si="6"/>
        <v>10.849043581147702</v>
      </c>
      <c r="V70" s="1">
        <f t="shared" si="5"/>
        <v>8.8770459475448629</v>
      </c>
      <c r="W70" s="1">
        <v>2.0282</v>
      </c>
      <c r="X70" s="1">
        <v>1.1546000000000001</v>
      </c>
      <c r="Y70" s="1">
        <v>1.0448</v>
      </c>
      <c r="Z70" s="1">
        <v>1.6252</v>
      </c>
      <c r="AA70" s="1">
        <v>1.7403999999999999</v>
      </c>
      <c r="AB70" s="1">
        <v>0.87119999999999997</v>
      </c>
      <c r="AC70" s="1">
        <v>0.86720000000000008</v>
      </c>
      <c r="AD70" s="1">
        <v>2.3128000000000002</v>
      </c>
      <c r="AE70" s="1">
        <v>2.0251999999999999</v>
      </c>
      <c r="AF70" s="1">
        <v>1.7256</v>
      </c>
      <c r="AG70" s="1"/>
      <c r="AH70" s="1">
        <f t="shared" si="7"/>
        <v>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113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22"/>
        <v>0</v>
      </c>
      <c r="M71" s="11"/>
      <c r="N71" s="11"/>
      <c r="O71" s="11">
        <v>0</v>
      </c>
      <c r="P71" s="11">
        <f t="shared" ref="P71:P93" si="23">E71/5</f>
        <v>0</v>
      </c>
      <c r="Q71" s="13"/>
      <c r="R71" s="5">
        <f t="shared" si="8"/>
        <v>0</v>
      </c>
      <c r="S71" s="13"/>
      <c r="T71" s="11"/>
      <c r="U71" s="1" t="e">
        <f t="shared" si="6"/>
        <v>#DIV/0!</v>
      </c>
      <c r="V71" s="11" t="e">
        <f t="shared" ref="V71:V93" si="24">(F71+O71)/P71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114</v>
      </c>
      <c r="AH71" s="1">
        <f t="shared" si="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44</v>
      </c>
      <c r="C72" s="1">
        <v>23</v>
      </c>
      <c r="D72" s="1">
        <v>48</v>
      </c>
      <c r="E72" s="1">
        <v>70</v>
      </c>
      <c r="F72" s="1"/>
      <c r="G72" s="8">
        <v>0.2</v>
      </c>
      <c r="H72" s="1">
        <v>35</v>
      </c>
      <c r="I72" s="10" t="s">
        <v>45</v>
      </c>
      <c r="J72" s="1"/>
      <c r="K72" s="1">
        <v>89</v>
      </c>
      <c r="L72" s="1">
        <f t="shared" si="22"/>
        <v>-19</v>
      </c>
      <c r="M72" s="1"/>
      <c r="N72" s="1"/>
      <c r="O72" s="1">
        <v>31.2</v>
      </c>
      <c r="P72" s="1">
        <f t="shared" si="23"/>
        <v>14</v>
      </c>
      <c r="Q72" s="5">
        <v>60</v>
      </c>
      <c r="R72" s="5">
        <f t="shared" ref="R72:R93" si="25">Q72</f>
        <v>60</v>
      </c>
      <c r="S72" s="5"/>
      <c r="T72" s="1"/>
      <c r="U72" s="1">
        <f t="shared" ref="U72:U93" si="26">(F72+O72+R72)/P72</f>
        <v>6.5142857142857142</v>
      </c>
      <c r="V72" s="1">
        <f t="shared" si="24"/>
        <v>2.2285714285714286</v>
      </c>
      <c r="W72" s="1">
        <v>7.2</v>
      </c>
      <c r="X72" s="1">
        <v>2.6</v>
      </c>
      <c r="Y72" s="1">
        <v>6.6</v>
      </c>
      <c r="Z72" s="1">
        <v>8.8000000000000007</v>
      </c>
      <c r="AA72" s="1">
        <v>7.6</v>
      </c>
      <c r="AB72" s="1">
        <v>6</v>
      </c>
      <c r="AC72" s="1">
        <v>1.4</v>
      </c>
      <c r="AD72" s="1">
        <v>1.6</v>
      </c>
      <c r="AE72" s="1">
        <v>8.6</v>
      </c>
      <c r="AF72" s="1">
        <v>6.8</v>
      </c>
      <c r="AG72" s="1" t="s">
        <v>41</v>
      </c>
      <c r="AH72" s="1">
        <f t="shared" ref="AH72:AH93" si="27">ROUND(G72*R72,0)</f>
        <v>12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116</v>
      </c>
      <c r="B73" s="16" t="s">
        <v>37</v>
      </c>
      <c r="C73" s="16">
        <v>-2.4E-2</v>
      </c>
      <c r="D73" s="16">
        <v>208.22</v>
      </c>
      <c r="E73" s="16">
        <v>46.475999999999999</v>
      </c>
      <c r="F73" s="16">
        <v>144.82599999999999</v>
      </c>
      <c r="G73" s="17">
        <v>1</v>
      </c>
      <c r="H73" s="16">
        <v>60</v>
      </c>
      <c r="I73" s="16" t="s">
        <v>38</v>
      </c>
      <c r="J73" s="16"/>
      <c r="K73" s="16">
        <v>44.71</v>
      </c>
      <c r="L73" s="16">
        <f t="shared" si="22"/>
        <v>1.7659999999999982</v>
      </c>
      <c r="M73" s="16"/>
      <c r="N73" s="16"/>
      <c r="O73" s="16">
        <v>0</v>
      </c>
      <c r="P73" s="16">
        <f t="shared" si="23"/>
        <v>9.2951999999999995</v>
      </c>
      <c r="Q73" s="18"/>
      <c r="R73" s="5">
        <f>S73</f>
        <v>50</v>
      </c>
      <c r="S73" s="24">
        <v>50</v>
      </c>
      <c r="T73" s="25" t="s">
        <v>142</v>
      </c>
      <c r="U73" s="1">
        <f t="shared" si="26"/>
        <v>20.959850245287893</v>
      </c>
      <c r="V73" s="16">
        <f t="shared" si="24"/>
        <v>15.580729839056717</v>
      </c>
      <c r="W73" s="16">
        <v>9.8668000000000013</v>
      </c>
      <c r="X73" s="16">
        <v>14.5852</v>
      </c>
      <c r="Y73" s="16">
        <v>19.941600000000001</v>
      </c>
      <c r="Z73" s="16">
        <v>18.091999999999999</v>
      </c>
      <c r="AA73" s="16">
        <v>12.376799999999999</v>
      </c>
      <c r="AB73" s="16">
        <v>12.213200000000001</v>
      </c>
      <c r="AC73" s="16">
        <v>14.264200000000001</v>
      </c>
      <c r="AD73" s="16">
        <v>15.787800000000001</v>
      </c>
      <c r="AE73" s="16">
        <v>15.267799999999999</v>
      </c>
      <c r="AF73" s="16">
        <v>14.351599999999999</v>
      </c>
      <c r="AG73" s="16" t="s">
        <v>56</v>
      </c>
      <c r="AH73" s="1">
        <f t="shared" si="27"/>
        <v>50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37</v>
      </c>
      <c r="C74" s="1">
        <v>190.358</v>
      </c>
      <c r="D74" s="1">
        <v>644.78399999999999</v>
      </c>
      <c r="E74" s="1">
        <v>425.24799999999999</v>
      </c>
      <c r="F74" s="1">
        <v>389.06200000000001</v>
      </c>
      <c r="G74" s="8">
        <v>1</v>
      </c>
      <c r="H74" s="1">
        <v>60</v>
      </c>
      <c r="I74" s="1" t="s">
        <v>38</v>
      </c>
      <c r="J74" s="1"/>
      <c r="K74" s="1">
        <v>422</v>
      </c>
      <c r="L74" s="1">
        <f t="shared" si="22"/>
        <v>3.2479999999999905</v>
      </c>
      <c r="M74" s="1"/>
      <c r="N74" s="1"/>
      <c r="O74" s="1">
        <v>263.98444000000012</v>
      </c>
      <c r="P74" s="1">
        <f t="shared" si="23"/>
        <v>85.049599999999998</v>
      </c>
      <c r="Q74" s="5">
        <f t="shared" ref="Q74" si="28">10*P74-O74-F74</f>
        <v>197.44955999999991</v>
      </c>
      <c r="R74" s="24">
        <f>Q74+$R$1*P74</f>
        <v>342.0338799999999</v>
      </c>
      <c r="S74" s="5"/>
      <c r="T74" s="1"/>
      <c r="U74" s="1">
        <f t="shared" si="26"/>
        <v>11.700000000000001</v>
      </c>
      <c r="V74" s="1">
        <f t="shared" si="24"/>
        <v>7.6784187109639559</v>
      </c>
      <c r="W74" s="1">
        <v>69.698400000000007</v>
      </c>
      <c r="X74" s="1">
        <v>66.273600000000002</v>
      </c>
      <c r="Y74" s="1">
        <v>64.940200000000004</v>
      </c>
      <c r="Z74" s="1">
        <v>66.274799999999999</v>
      </c>
      <c r="AA74" s="1">
        <v>69.089399999999998</v>
      </c>
      <c r="AB74" s="1">
        <v>72.679400000000001</v>
      </c>
      <c r="AC74" s="1">
        <v>76.860199999999992</v>
      </c>
      <c r="AD74" s="1">
        <v>100.41800000000001</v>
      </c>
      <c r="AE74" s="1">
        <v>94.379600000000011</v>
      </c>
      <c r="AF74" s="1">
        <v>80.987400000000008</v>
      </c>
      <c r="AG74" s="1"/>
      <c r="AH74" s="1">
        <f t="shared" si="27"/>
        <v>342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118</v>
      </c>
      <c r="B75" s="16" t="s">
        <v>37</v>
      </c>
      <c r="C75" s="16">
        <v>492.99299999999999</v>
      </c>
      <c r="D75" s="16">
        <v>402.64400000000001</v>
      </c>
      <c r="E75" s="16">
        <v>518.60199999999998</v>
      </c>
      <c r="F75" s="16">
        <v>370.08499999999998</v>
      </c>
      <c r="G75" s="17">
        <v>1</v>
      </c>
      <c r="H75" s="16">
        <v>60</v>
      </c>
      <c r="I75" s="10" t="s">
        <v>45</v>
      </c>
      <c r="J75" s="16"/>
      <c r="K75" s="16">
        <v>519.5</v>
      </c>
      <c r="L75" s="16">
        <f t="shared" si="22"/>
        <v>-0.89800000000002456</v>
      </c>
      <c r="M75" s="16"/>
      <c r="N75" s="16"/>
      <c r="O75" s="16">
        <v>49.677000000000021</v>
      </c>
      <c r="P75" s="16">
        <f t="shared" si="23"/>
        <v>103.7204</v>
      </c>
      <c r="Q75" s="18">
        <v>400</v>
      </c>
      <c r="R75" s="5">
        <f>S75</f>
        <v>600</v>
      </c>
      <c r="S75" s="24">
        <v>600</v>
      </c>
      <c r="T75" s="25" t="s">
        <v>142</v>
      </c>
      <c r="U75" s="1">
        <f t="shared" si="26"/>
        <v>9.8318363600603149</v>
      </c>
      <c r="V75" s="16">
        <f t="shared" si="24"/>
        <v>4.0470534243986718</v>
      </c>
      <c r="W75" s="16">
        <v>61.640999999999998</v>
      </c>
      <c r="X75" s="16">
        <v>59.581400000000002</v>
      </c>
      <c r="Y75" s="16">
        <v>55.247599999999998</v>
      </c>
      <c r="Z75" s="16">
        <v>67.212199999999996</v>
      </c>
      <c r="AA75" s="16">
        <v>78.841999999999999</v>
      </c>
      <c r="AB75" s="16">
        <v>78.359400000000008</v>
      </c>
      <c r="AC75" s="16">
        <v>81.408399999999887</v>
      </c>
      <c r="AD75" s="16">
        <v>93.769199999999998</v>
      </c>
      <c r="AE75" s="16">
        <v>91.756200000000007</v>
      </c>
      <c r="AF75" s="16">
        <v>91.648599999999988</v>
      </c>
      <c r="AG75" s="16" t="s">
        <v>59</v>
      </c>
      <c r="AH75" s="1">
        <f t="shared" si="27"/>
        <v>600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119</v>
      </c>
      <c r="B76" s="16" t="s">
        <v>37</v>
      </c>
      <c r="C76" s="16">
        <v>616.83299999999997</v>
      </c>
      <c r="D76" s="16">
        <v>1355.98</v>
      </c>
      <c r="E76" s="16">
        <v>722.65200000000004</v>
      </c>
      <c r="F76" s="16">
        <v>1183.0999999999999</v>
      </c>
      <c r="G76" s="17">
        <v>1</v>
      </c>
      <c r="H76" s="16">
        <v>60</v>
      </c>
      <c r="I76" s="16" t="s">
        <v>38</v>
      </c>
      <c r="J76" s="16"/>
      <c r="K76" s="16">
        <v>730.5</v>
      </c>
      <c r="L76" s="16">
        <f t="shared" si="22"/>
        <v>-7.8479999999999563</v>
      </c>
      <c r="M76" s="16"/>
      <c r="N76" s="16"/>
      <c r="O76" s="16">
        <v>438.88431999999978</v>
      </c>
      <c r="P76" s="16">
        <f t="shared" si="23"/>
        <v>144.53040000000001</v>
      </c>
      <c r="Q76" s="18"/>
      <c r="R76" s="24">
        <f>Q76+$R$1*P76</f>
        <v>245.70168000000001</v>
      </c>
      <c r="S76" s="18"/>
      <c r="T76" s="16"/>
      <c r="U76" s="1">
        <f t="shared" si="26"/>
        <v>12.922443997940913</v>
      </c>
      <c r="V76" s="16">
        <f t="shared" si="24"/>
        <v>11.222443997940914</v>
      </c>
      <c r="W76" s="16">
        <v>147.1454</v>
      </c>
      <c r="X76" s="16">
        <v>146.49279999999999</v>
      </c>
      <c r="Y76" s="16">
        <v>129.38059999999999</v>
      </c>
      <c r="Z76" s="16">
        <v>152.09800000000001</v>
      </c>
      <c r="AA76" s="16">
        <v>158.20060000000001</v>
      </c>
      <c r="AB76" s="16">
        <v>141.90180000000001</v>
      </c>
      <c r="AC76" s="16">
        <v>150.96219999999991</v>
      </c>
      <c r="AD76" s="16">
        <v>158.00399999999999</v>
      </c>
      <c r="AE76" s="16">
        <v>130.19059999999999</v>
      </c>
      <c r="AF76" s="16">
        <v>135.84559999999999</v>
      </c>
      <c r="AG76" s="16" t="s">
        <v>56</v>
      </c>
      <c r="AH76" s="1">
        <f t="shared" si="27"/>
        <v>246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37</v>
      </c>
      <c r="C77" s="1">
        <v>15.74</v>
      </c>
      <c r="D77" s="1"/>
      <c r="E77" s="1">
        <v>5.3879999999999999</v>
      </c>
      <c r="F77" s="1">
        <v>9.0519999999999996</v>
      </c>
      <c r="G77" s="8">
        <v>1</v>
      </c>
      <c r="H77" s="1">
        <v>55</v>
      </c>
      <c r="I77" s="1" t="s">
        <v>38</v>
      </c>
      <c r="J77" s="1"/>
      <c r="K77" s="1">
        <v>6</v>
      </c>
      <c r="L77" s="1">
        <f t="shared" si="22"/>
        <v>-0.6120000000000001</v>
      </c>
      <c r="M77" s="1"/>
      <c r="N77" s="1"/>
      <c r="O77" s="1">
        <v>4.4936000000000007</v>
      </c>
      <c r="P77" s="1">
        <f t="shared" si="23"/>
        <v>1.0775999999999999</v>
      </c>
      <c r="Q77" s="5"/>
      <c r="R77" s="5">
        <f t="shared" si="25"/>
        <v>0</v>
      </c>
      <c r="S77" s="5"/>
      <c r="T77" s="1"/>
      <c r="U77" s="1">
        <f t="shared" si="26"/>
        <v>12.570155902004457</v>
      </c>
      <c r="V77" s="1">
        <f t="shared" si="24"/>
        <v>12.570155902004457</v>
      </c>
      <c r="W77" s="1">
        <v>1.3495999999999999</v>
      </c>
      <c r="X77" s="1">
        <v>0.27200000000000002</v>
      </c>
      <c r="Y77" s="1">
        <v>0</v>
      </c>
      <c r="Z77" s="1">
        <v>1.0791999999999999</v>
      </c>
      <c r="AA77" s="1">
        <v>1.3475999999999999</v>
      </c>
      <c r="AB77" s="1">
        <v>0.53400000000000003</v>
      </c>
      <c r="AC77" s="1">
        <v>-3.2000000000000002E-3</v>
      </c>
      <c r="AD77" s="1">
        <v>0.5252</v>
      </c>
      <c r="AE77" s="1">
        <v>1.3284</v>
      </c>
      <c r="AF77" s="1">
        <v>1.0680000000000001</v>
      </c>
      <c r="AG77" s="1"/>
      <c r="AH77" s="1">
        <f t="shared" si="2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37</v>
      </c>
      <c r="C78" s="1">
        <v>18.838000000000001</v>
      </c>
      <c r="D78" s="1"/>
      <c r="E78" s="1"/>
      <c r="F78" s="1">
        <v>17.486999999999998</v>
      </c>
      <c r="G78" s="8">
        <v>1</v>
      </c>
      <c r="H78" s="1">
        <v>55</v>
      </c>
      <c r="I78" s="1" t="s">
        <v>38</v>
      </c>
      <c r="J78" s="1"/>
      <c r="K78" s="1"/>
      <c r="L78" s="1">
        <f t="shared" si="22"/>
        <v>0</v>
      </c>
      <c r="M78" s="1"/>
      <c r="N78" s="1"/>
      <c r="O78" s="1">
        <v>0</v>
      </c>
      <c r="P78" s="1">
        <f t="shared" si="23"/>
        <v>0</v>
      </c>
      <c r="Q78" s="5"/>
      <c r="R78" s="5">
        <f t="shared" si="25"/>
        <v>0</v>
      </c>
      <c r="S78" s="5"/>
      <c r="T78" s="1"/>
      <c r="U78" s="1" t="e">
        <f t="shared" si="26"/>
        <v>#DIV/0!</v>
      </c>
      <c r="V78" s="1" t="e">
        <f t="shared" si="24"/>
        <v>#DIV/0!</v>
      </c>
      <c r="W78" s="1">
        <v>0.53879999999999995</v>
      </c>
      <c r="X78" s="1">
        <v>1.0771999999999999</v>
      </c>
      <c r="Y78" s="1">
        <v>1.3431999999999999</v>
      </c>
      <c r="Z78" s="1">
        <v>0.80399999999999994</v>
      </c>
      <c r="AA78" s="1">
        <v>-8.0000000000000004E-4</v>
      </c>
      <c r="AB78" s="1">
        <v>0.26960000000000001</v>
      </c>
      <c r="AC78" s="1">
        <v>0.26960000000000001</v>
      </c>
      <c r="AD78" s="1">
        <v>0.26640000000000003</v>
      </c>
      <c r="AE78" s="1">
        <v>0.53839999999999999</v>
      </c>
      <c r="AF78" s="1">
        <v>1.0788</v>
      </c>
      <c r="AG78" s="22" t="s">
        <v>122</v>
      </c>
      <c r="AH78" s="1">
        <f t="shared" si="27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37</v>
      </c>
      <c r="C79" s="1">
        <v>16.058</v>
      </c>
      <c r="D79" s="1"/>
      <c r="E79" s="1"/>
      <c r="F79" s="1">
        <v>16.058</v>
      </c>
      <c r="G79" s="8">
        <v>1</v>
      </c>
      <c r="H79" s="1">
        <v>55</v>
      </c>
      <c r="I79" s="1" t="s">
        <v>38</v>
      </c>
      <c r="J79" s="1"/>
      <c r="K79" s="1"/>
      <c r="L79" s="1">
        <f t="shared" si="22"/>
        <v>0</v>
      </c>
      <c r="M79" s="1"/>
      <c r="N79" s="1"/>
      <c r="O79" s="1">
        <v>0</v>
      </c>
      <c r="P79" s="1">
        <f t="shared" si="23"/>
        <v>0</v>
      </c>
      <c r="Q79" s="5"/>
      <c r="R79" s="5">
        <f t="shared" si="25"/>
        <v>0</v>
      </c>
      <c r="S79" s="5"/>
      <c r="T79" s="1"/>
      <c r="U79" s="1" t="e">
        <f t="shared" si="26"/>
        <v>#DIV/0!</v>
      </c>
      <c r="V79" s="1" t="e">
        <f t="shared" si="24"/>
        <v>#DIV/0!</v>
      </c>
      <c r="W79" s="1">
        <v>0.27139999999999997</v>
      </c>
      <c r="X79" s="1">
        <v>0.27139999999999997</v>
      </c>
      <c r="Y79" s="1">
        <v>0</v>
      </c>
      <c r="Z79" s="1">
        <v>0.53559999999999997</v>
      </c>
      <c r="AA79" s="1">
        <v>0.80600000000000005</v>
      </c>
      <c r="AB79" s="1">
        <v>0.27039999999999997</v>
      </c>
      <c r="AC79" s="1">
        <v>0</v>
      </c>
      <c r="AD79" s="1">
        <v>0</v>
      </c>
      <c r="AE79" s="1">
        <v>0</v>
      </c>
      <c r="AF79" s="1">
        <v>0.80679999999999996</v>
      </c>
      <c r="AG79" s="22" t="s">
        <v>122</v>
      </c>
      <c r="AH79" s="1">
        <f t="shared" si="27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124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22"/>
        <v>0</v>
      </c>
      <c r="M80" s="11"/>
      <c r="N80" s="11"/>
      <c r="O80" s="11">
        <v>0</v>
      </c>
      <c r="P80" s="11">
        <f t="shared" si="23"/>
        <v>0</v>
      </c>
      <c r="Q80" s="13"/>
      <c r="R80" s="5">
        <f t="shared" si="25"/>
        <v>0</v>
      </c>
      <c r="S80" s="13"/>
      <c r="T80" s="11"/>
      <c r="U80" s="1" t="e">
        <f t="shared" si="26"/>
        <v>#DIV/0!</v>
      </c>
      <c r="V80" s="11" t="e">
        <f t="shared" si="24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48</v>
      </c>
      <c r="AH80" s="1">
        <f t="shared" si="27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44</v>
      </c>
      <c r="C81" s="1">
        <v>15</v>
      </c>
      <c r="D81" s="1">
        <v>180</v>
      </c>
      <c r="E81" s="1">
        <v>83</v>
      </c>
      <c r="F81" s="1">
        <v>106</v>
      </c>
      <c r="G81" s="8">
        <v>0.3</v>
      </c>
      <c r="H81" s="1">
        <v>40</v>
      </c>
      <c r="I81" s="1" t="s">
        <v>38</v>
      </c>
      <c r="J81" s="1"/>
      <c r="K81" s="1">
        <v>88</v>
      </c>
      <c r="L81" s="1">
        <f t="shared" si="22"/>
        <v>-5</v>
      </c>
      <c r="M81" s="1"/>
      <c r="N81" s="1"/>
      <c r="O81" s="1">
        <v>79.800000000000011</v>
      </c>
      <c r="P81" s="1">
        <f t="shared" si="23"/>
        <v>16.600000000000001</v>
      </c>
      <c r="Q81" s="5"/>
      <c r="R81" s="5">
        <f t="shared" si="25"/>
        <v>0</v>
      </c>
      <c r="S81" s="5"/>
      <c r="T81" s="1"/>
      <c r="U81" s="1">
        <f t="shared" si="26"/>
        <v>11.192771084337348</v>
      </c>
      <c r="V81" s="1">
        <f t="shared" si="24"/>
        <v>11.192771084337348</v>
      </c>
      <c r="W81" s="1">
        <v>21.8</v>
      </c>
      <c r="X81" s="1">
        <v>19.2</v>
      </c>
      <c r="Y81" s="1">
        <v>18</v>
      </c>
      <c r="Z81" s="1">
        <v>17.2</v>
      </c>
      <c r="AA81" s="1">
        <v>5.2</v>
      </c>
      <c r="AB81" s="1">
        <v>8.8000000000000007</v>
      </c>
      <c r="AC81" s="1">
        <v>19</v>
      </c>
      <c r="AD81" s="1">
        <v>15.8</v>
      </c>
      <c r="AE81" s="1">
        <v>6.2</v>
      </c>
      <c r="AF81" s="1">
        <v>6.4</v>
      </c>
      <c r="AG81" s="1"/>
      <c r="AH81" s="1">
        <f t="shared" si="2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44</v>
      </c>
      <c r="C82" s="1"/>
      <c r="D82" s="1">
        <v>234</v>
      </c>
      <c r="E82" s="1">
        <v>43</v>
      </c>
      <c r="F82" s="1">
        <v>180</v>
      </c>
      <c r="G82" s="8">
        <v>0.3</v>
      </c>
      <c r="H82" s="1">
        <v>40</v>
      </c>
      <c r="I82" s="1" t="s">
        <v>38</v>
      </c>
      <c r="J82" s="1"/>
      <c r="K82" s="1">
        <v>74</v>
      </c>
      <c r="L82" s="1">
        <f t="shared" si="22"/>
        <v>-31</v>
      </c>
      <c r="M82" s="1"/>
      <c r="N82" s="1"/>
      <c r="O82" s="1">
        <v>0</v>
      </c>
      <c r="P82" s="1">
        <f t="shared" si="23"/>
        <v>8.6</v>
      </c>
      <c r="Q82" s="5"/>
      <c r="R82" s="5">
        <f t="shared" si="25"/>
        <v>0</v>
      </c>
      <c r="S82" s="5"/>
      <c r="T82" s="1"/>
      <c r="U82" s="1">
        <f t="shared" si="26"/>
        <v>20.930232558139537</v>
      </c>
      <c r="V82" s="1">
        <f t="shared" si="24"/>
        <v>20.930232558139537</v>
      </c>
      <c r="W82" s="1">
        <v>-3.6</v>
      </c>
      <c r="X82" s="1">
        <v>0.2</v>
      </c>
      <c r="Y82" s="1">
        <v>21</v>
      </c>
      <c r="Z82" s="1">
        <v>18</v>
      </c>
      <c r="AA82" s="1">
        <v>5.2</v>
      </c>
      <c r="AB82" s="1">
        <v>4</v>
      </c>
      <c r="AC82" s="1">
        <v>5.4</v>
      </c>
      <c r="AD82" s="1">
        <v>9</v>
      </c>
      <c r="AE82" s="1">
        <v>15</v>
      </c>
      <c r="AF82" s="1">
        <v>9</v>
      </c>
      <c r="AG82" s="1"/>
      <c r="AH82" s="1">
        <f t="shared" si="2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44</v>
      </c>
      <c r="C83" s="1">
        <v>20</v>
      </c>
      <c r="D83" s="1">
        <v>110</v>
      </c>
      <c r="E83" s="1">
        <v>75</v>
      </c>
      <c r="F83" s="1">
        <v>44</v>
      </c>
      <c r="G83" s="8">
        <v>0.3</v>
      </c>
      <c r="H83" s="1">
        <v>40</v>
      </c>
      <c r="I83" s="1" t="s">
        <v>38</v>
      </c>
      <c r="J83" s="1"/>
      <c r="K83" s="1">
        <v>86</v>
      </c>
      <c r="L83" s="1">
        <f t="shared" si="22"/>
        <v>-11</v>
      </c>
      <c r="M83" s="1"/>
      <c r="N83" s="1"/>
      <c r="O83" s="1">
        <v>57.400000000000013</v>
      </c>
      <c r="P83" s="1">
        <f t="shared" si="23"/>
        <v>15</v>
      </c>
      <c r="Q83" s="5">
        <f t="shared" ref="Q83:Q87" si="29">10*P83-O83-F83</f>
        <v>48.599999999999994</v>
      </c>
      <c r="R83" s="5">
        <f t="shared" si="25"/>
        <v>48.599999999999994</v>
      </c>
      <c r="S83" s="5"/>
      <c r="T83" s="1"/>
      <c r="U83" s="1">
        <f t="shared" si="26"/>
        <v>10</v>
      </c>
      <c r="V83" s="1">
        <f t="shared" si="24"/>
        <v>6.7600000000000007</v>
      </c>
      <c r="W83" s="1">
        <v>13.4</v>
      </c>
      <c r="X83" s="1">
        <v>12</v>
      </c>
      <c r="Y83" s="1">
        <v>12</v>
      </c>
      <c r="Z83" s="1">
        <v>11.4</v>
      </c>
      <c r="AA83" s="1">
        <v>9.1999999999999993</v>
      </c>
      <c r="AB83" s="1">
        <v>9.1999999999999993</v>
      </c>
      <c r="AC83" s="1">
        <v>8.1999999999999993</v>
      </c>
      <c r="AD83" s="1">
        <v>8.4</v>
      </c>
      <c r="AE83" s="1">
        <v>10.6</v>
      </c>
      <c r="AF83" s="1">
        <v>12.4</v>
      </c>
      <c r="AG83" s="1"/>
      <c r="AH83" s="1">
        <f t="shared" si="27"/>
        <v>15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128</v>
      </c>
      <c r="B84" s="1" t="s">
        <v>44</v>
      </c>
      <c r="C84" s="1"/>
      <c r="D84" s="1"/>
      <c r="E84" s="1"/>
      <c r="F84" s="1"/>
      <c r="G84" s="8">
        <v>0</v>
      </c>
      <c r="H84" s="1">
        <v>120</v>
      </c>
      <c r="I84" s="1" t="s">
        <v>38</v>
      </c>
      <c r="J84" s="1"/>
      <c r="K84" s="1"/>
      <c r="L84" s="1">
        <f t="shared" si="22"/>
        <v>0</v>
      </c>
      <c r="M84" s="1"/>
      <c r="N84" s="1"/>
      <c r="O84" s="1">
        <v>0</v>
      </c>
      <c r="P84" s="1">
        <f t="shared" si="23"/>
        <v>0</v>
      </c>
      <c r="Q84" s="5">
        <v>8</v>
      </c>
      <c r="R84" s="13">
        <v>0</v>
      </c>
      <c r="S84" s="24">
        <v>0</v>
      </c>
      <c r="T84" s="25" t="s">
        <v>143</v>
      </c>
      <c r="U84" s="1" t="e">
        <f t="shared" si="26"/>
        <v>#DIV/0!</v>
      </c>
      <c r="V84" s="1" t="e">
        <f t="shared" si="24"/>
        <v>#DIV/0!</v>
      </c>
      <c r="W84" s="1">
        <v>0</v>
      </c>
      <c r="X84" s="1">
        <v>0</v>
      </c>
      <c r="Y84" s="1">
        <v>0</v>
      </c>
      <c r="Z84" s="1">
        <v>1.4</v>
      </c>
      <c r="AA84" s="1">
        <v>1.6</v>
      </c>
      <c r="AB84" s="1">
        <v>1.4</v>
      </c>
      <c r="AC84" s="1">
        <v>1.6</v>
      </c>
      <c r="AD84" s="1">
        <v>1</v>
      </c>
      <c r="AE84" s="1">
        <v>0.8</v>
      </c>
      <c r="AF84" s="1">
        <v>2.6</v>
      </c>
      <c r="AG84" s="11" t="s">
        <v>48</v>
      </c>
      <c r="AH84" s="1">
        <f t="shared" si="2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129</v>
      </c>
      <c r="B85" s="16" t="s">
        <v>37</v>
      </c>
      <c r="C85" s="16">
        <v>-8.4689999999999994</v>
      </c>
      <c r="D85" s="16">
        <v>1032.1990000000001</v>
      </c>
      <c r="E85" s="16">
        <v>385.94</v>
      </c>
      <c r="F85" s="16">
        <v>572.09799999999996</v>
      </c>
      <c r="G85" s="17">
        <v>1</v>
      </c>
      <c r="H85" s="16">
        <v>40</v>
      </c>
      <c r="I85" s="16" t="s">
        <v>38</v>
      </c>
      <c r="J85" s="16"/>
      <c r="K85" s="16">
        <v>336.3</v>
      </c>
      <c r="L85" s="16">
        <f t="shared" si="22"/>
        <v>49.639999999999986</v>
      </c>
      <c r="M85" s="16"/>
      <c r="N85" s="16"/>
      <c r="O85" s="16">
        <v>62.128199999999879</v>
      </c>
      <c r="P85" s="16">
        <f t="shared" si="23"/>
        <v>77.188000000000002</v>
      </c>
      <c r="Q85" s="18">
        <f>11*P85-O85-F85</f>
        <v>214.84180000000015</v>
      </c>
      <c r="R85" s="24">
        <f>Q85+$R$1*P85</f>
        <v>346.06140000000016</v>
      </c>
      <c r="S85" s="18"/>
      <c r="T85" s="16"/>
      <c r="U85" s="1">
        <f t="shared" si="26"/>
        <v>12.7</v>
      </c>
      <c r="V85" s="16">
        <f t="shared" si="24"/>
        <v>8.216642483287556</v>
      </c>
      <c r="W85" s="16">
        <v>82.707799999999992</v>
      </c>
      <c r="X85" s="16">
        <v>91.803399999999996</v>
      </c>
      <c r="Y85" s="16">
        <v>100.9772</v>
      </c>
      <c r="Z85" s="16">
        <v>100.25700000000001</v>
      </c>
      <c r="AA85" s="16">
        <v>74.032200000000003</v>
      </c>
      <c r="AB85" s="16">
        <v>68.753200000000007</v>
      </c>
      <c r="AC85" s="16">
        <v>83.736999999999995</v>
      </c>
      <c r="AD85" s="16">
        <v>89.46520000000001</v>
      </c>
      <c r="AE85" s="16">
        <v>77.991399999999999</v>
      </c>
      <c r="AF85" s="16">
        <v>82.013200000000012</v>
      </c>
      <c r="AG85" s="16" t="s">
        <v>56</v>
      </c>
      <c r="AH85" s="1">
        <f t="shared" si="27"/>
        <v>346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44</v>
      </c>
      <c r="C86" s="1"/>
      <c r="D86" s="1">
        <v>247</v>
      </c>
      <c r="E86" s="1">
        <v>119</v>
      </c>
      <c r="F86" s="1">
        <v>88</v>
      </c>
      <c r="G86" s="8">
        <v>0.3</v>
      </c>
      <c r="H86" s="1">
        <v>40</v>
      </c>
      <c r="I86" s="1" t="s">
        <v>38</v>
      </c>
      <c r="J86" s="1"/>
      <c r="K86" s="1">
        <v>144</v>
      </c>
      <c r="L86" s="1">
        <f t="shared" si="22"/>
        <v>-25</v>
      </c>
      <c r="M86" s="1"/>
      <c r="N86" s="1"/>
      <c r="O86" s="1">
        <v>0</v>
      </c>
      <c r="P86" s="1">
        <f t="shared" si="23"/>
        <v>23.8</v>
      </c>
      <c r="Q86" s="5">
        <f t="shared" si="29"/>
        <v>150</v>
      </c>
      <c r="R86" s="5">
        <f t="shared" si="25"/>
        <v>150</v>
      </c>
      <c r="S86" s="5"/>
      <c r="T86" s="1"/>
      <c r="U86" s="1">
        <f t="shared" si="26"/>
        <v>10</v>
      </c>
      <c r="V86" s="1">
        <f t="shared" si="24"/>
        <v>3.6974789915966384</v>
      </c>
      <c r="W86" s="1">
        <v>6.8</v>
      </c>
      <c r="X86" s="1">
        <v>12.8</v>
      </c>
      <c r="Y86" s="1">
        <v>24</v>
      </c>
      <c r="Z86" s="1">
        <v>17</v>
      </c>
      <c r="AA86" s="1">
        <v>5.8</v>
      </c>
      <c r="AB86" s="1">
        <v>9.1999999999999993</v>
      </c>
      <c r="AC86" s="1">
        <v>17.399999999999999</v>
      </c>
      <c r="AD86" s="1">
        <v>16.2</v>
      </c>
      <c r="AE86" s="1">
        <v>11.6</v>
      </c>
      <c r="AF86" s="1">
        <v>10.6</v>
      </c>
      <c r="AG86" s="1"/>
      <c r="AH86" s="1">
        <f t="shared" si="27"/>
        <v>45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44</v>
      </c>
      <c r="C87" s="1">
        <v>69</v>
      </c>
      <c r="D87" s="1">
        <v>25</v>
      </c>
      <c r="E87" s="1">
        <v>64</v>
      </c>
      <c r="F87" s="1">
        <v>23</v>
      </c>
      <c r="G87" s="8">
        <v>0.3</v>
      </c>
      <c r="H87" s="1">
        <v>40</v>
      </c>
      <c r="I87" s="1" t="s">
        <v>38</v>
      </c>
      <c r="J87" s="1"/>
      <c r="K87" s="1">
        <v>68</v>
      </c>
      <c r="L87" s="1">
        <f t="shared" si="22"/>
        <v>-4</v>
      </c>
      <c r="M87" s="1"/>
      <c r="N87" s="1"/>
      <c r="O87" s="1">
        <v>81.199999999999989</v>
      </c>
      <c r="P87" s="1">
        <f t="shared" si="23"/>
        <v>12.8</v>
      </c>
      <c r="Q87" s="5">
        <f t="shared" si="29"/>
        <v>23.800000000000011</v>
      </c>
      <c r="R87" s="5">
        <f t="shared" si="25"/>
        <v>23.800000000000011</v>
      </c>
      <c r="S87" s="5"/>
      <c r="T87" s="1"/>
      <c r="U87" s="1">
        <f t="shared" si="26"/>
        <v>10</v>
      </c>
      <c r="V87" s="1">
        <f t="shared" si="24"/>
        <v>8.1406249999999982</v>
      </c>
      <c r="W87" s="1">
        <v>13.2</v>
      </c>
      <c r="X87" s="1">
        <v>9</v>
      </c>
      <c r="Y87" s="1">
        <v>4.8</v>
      </c>
      <c r="Z87" s="1">
        <v>7.6</v>
      </c>
      <c r="AA87" s="1">
        <v>11.2</v>
      </c>
      <c r="AB87" s="1">
        <v>11.2</v>
      </c>
      <c r="AC87" s="1">
        <v>3.4</v>
      </c>
      <c r="AD87" s="1">
        <v>1.6</v>
      </c>
      <c r="AE87" s="1">
        <v>6</v>
      </c>
      <c r="AF87" s="1">
        <v>10.4</v>
      </c>
      <c r="AG87" s="1" t="s">
        <v>132</v>
      </c>
      <c r="AH87" s="1">
        <f t="shared" si="27"/>
        <v>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37</v>
      </c>
      <c r="C88" s="1">
        <v>25</v>
      </c>
      <c r="D88" s="1"/>
      <c r="E88" s="1">
        <v>8.44</v>
      </c>
      <c r="F88" s="1">
        <v>15.786</v>
      </c>
      <c r="G88" s="8">
        <v>1</v>
      </c>
      <c r="H88" s="1">
        <v>45</v>
      </c>
      <c r="I88" s="1" t="s">
        <v>38</v>
      </c>
      <c r="J88" s="1"/>
      <c r="K88" s="1">
        <v>10.1</v>
      </c>
      <c r="L88" s="1">
        <f t="shared" si="22"/>
        <v>-1.6600000000000001</v>
      </c>
      <c r="M88" s="1"/>
      <c r="N88" s="1"/>
      <c r="O88" s="1">
        <v>0</v>
      </c>
      <c r="P88" s="1">
        <f t="shared" si="23"/>
        <v>1.6879999999999999</v>
      </c>
      <c r="Q88" s="5"/>
      <c r="R88" s="5">
        <f t="shared" si="25"/>
        <v>0</v>
      </c>
      <c r="S88" s="5"/>
      <c r="T88" s="1"/>
      <c r="U88" s="1">
        <f t="shared" si="26"/>
        <v>9.3518957345971572</v>
      </c>
      <c r="V88" s="1">
        <f t="shared" si="24"/>
        <v>9.3518957345971572</v>
      </c>
      <c r="W88" s="1">
        <v>1.06</v>
      </c>
      <c r="X88" s="1">
        <v>1.0704</v>
      </c>
      <c r="Y88" s="1">
        <v>2.335</v>
      </c>
      <c r="Z88" s="1">
        <v>2.6394000000000002</v>
      </c>
      <c r="AA88" s="1">
        <v>1.3740000000000001</v>
      </c>
      <c r="AB88" s="1">
        <v>0.54880000000000007</v>
      </c>
      <c r="AC88" s="1">
        <v>1.8892</v>
      </c>
      <c r="AD88" s="1">
        <v>2.9916</v>
      </c>
      <c r="AE88" s="1">
        <v>1.6532</v>
      </c>
      <c r="AF88" s="1">
        <v>2.4306000000000001</v>
      </c>
      <c r="AG88" s="23" t="s">
        <v>139</v>
      </c>
      <c r="AH88" s="1">
        <f t="shared" si="2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37</v>
      </c>
      <c r="C89" s="1">
        <v>17.355</v>
      </c>
      <c r="D89" s="1">
        <v>21.774000000000001</v>
      </c>
      <c r="E89" s="1">
        <v>5.4820000000000002</v>
      </c>
      <c r="F89" s="1">
        <v>32.280999999999999</v>
      </c>
      <c r="G89" s="8">
        <v>1</v>
      </c>
      <c r="H89" s="1">
        <v>50</v>
      </c>
      <c r="I89" s="1" t="s">
        <v>38</v>
      </c>
      <c r="J89" s="1"/>
      <c r="K89" s="1">
        <v>5.55</v>
      </c>
      <c r="L89" s="1">
        <f t="shared" si="22"/>
        <v>-6.7999999999999616E-2</v>
      </c>
      <c r="M89" s="1"/>
      <c r="N89" s="1"/>
      <c r="O89" s="1">
        <v>0</v>
      </c>
      <c r="P89" s="1">
        <f t="shared" si="23"/>
        <v>1.0964</v>
      </c>
      <c r="Q89" s="5"/>
      <c r="R89" s="5">
        <f t="shared" si="25"/>
        <v>0</v>
      </c>
      <c r="S89" s="5"/>
      <c r="T89" s="1"/>
      <c r="U89" s="1">
        <f t="shared" si="26"/>
        <v>29.442721634439984</v>
      </c>
      <c r="V89" s="1">
        <f t="shared" si="24"/>
        <v>29.442721634439984</v>
      </c>
      <c r="W89" s="1">
        <v>0.53639999999999999</v>
      </c>
      <c r="X89" s="1">
        <v>1.3584000000000001</v>
      </c>
      <c r="Y89" s="1">
        <v>2.9416000000000002</v>
      </c>
      <c r="Z89" s="1">
        <v>2.6520000000000001</v>
      </c>
      <c r="AA89" s="1">
        <v>0.9456</v>
      </c>
      <c r="AB89" s="1">
        <v>0.68320000000000003</v>
      </c>
      <c r="AC89" s="1">
        <v>1.6319999999999999</v>
      </c>
      <c r="AD89" s="1">
        <v>2.1743999999999999</v>
      </c>
      <c r="AE89" s="1">
        <v>2.9912000000000001</v>
      </c>
      <c r="AF89" s="1">
        <v>2.4575999999999998</v>
      </c>
      <c r="AG89" s="22" t="s">
        <v>122</v>
      </c>
      <c r="AH89" s="1">
        <f t="shared" si="27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44</v>
      </c>
      <c r="C90" s="1">
        <v>14</v>
      </c>
      <c r="D90" s="1">
        <v>12</v>
      </c>
      <c r="E90" s="1">
        <v>9</v>
      </c>
      <c r="F90" s="1">
        <v>11</v>
      </c>
      <c r="G90" s="8">
        <v>0.33</v>
      </c>
      <c r="H90" s="1">
        <v>40</v>
      </c>
      <c r="I90" s="1" t="s">
        <v>38</v>
      </c>
      <c r="J90" s="1"/>
      <c r="K90" s="1">
        <v>20</v>
      </c>
      <c r="L90" s="1">
        <f t="shared" si="22"/>
        <v>-11</v>
      </c>
      <c r="M90" s="1"/>
      <c r="N90" s="1"/>
      <c r="O90" s="1">
        <v>27</v>
      </c>
      <c r="P90" s="1">
        <f t="shared" si="23"/>
        <v>1.8</v>
      </c>
      <c r="Q90" s="5"/>
      <c r="R90" s="5">
        <f t="shared" si="25"/>
        <v>0</v>
      </c>
      <c r="S90" s="5"/>
      <c r="T90" s="1"/>
      <c r="U90" s="1">
        <f t="shared" si="26"/>
        <v>21.111111111111111</v>
      </c>
      <c r="V90" s="1">
        <f t="shared" si="24"/>
        <v>21.111111111111111</v>
      </c>
      <c r="W90" s="1">
        <v>3.6</v>
      </c>
      <c r="X90" s="1">
        <v>2.2000000000000002</v>
      </c>
      <c r="Y90" s="1">
        <v>1.6</v>
      </c>
      <c r="Z90" s="1">
        <v>2.6</v>
      </c>
      <c r="AA90" s="1">
        <v>3.2</v>
      </c>
      <c r="AB90" s="1">
        <v>3.4</v>
      </c>
      <c r="AC90" s="1">
        <v>3.6</v>
      </c>
      <c r="AD90" s="1">
        <v>3</v>
      </c>
      <c r="AE90" s="1">
        <v>2.8</v>
      </c>
      <c r="AF90" s="1">
        <v>1.6</v>
      </c>
      <c r="AG90" s="1"/>
      <c r="AH90" s="1">
        <f t="shared" si="2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44</v>
      </c>
      <c r="C91" s="1">
        <v>11</v>
      </c>
      <c r="D91" s="1">
        <v>38</v>
      </c>
      <c r="E91" s="1">
        <v>30</v>
      </c>
      <c r="F91" s="1">
        <v>6</v>
      </c>
      <c r="G91" s="8">
        <v>0.3</v>
      </c>
      <c r="H91" s="1">
        <v>40</v>
      </c>
      <c r="I91" s="1" t="s">
        <v>38</v>
      </c>
      <c r="J91" s="1"/>
      <c r="K91" s="1">
        <v>47</v>
      </c>
      <c r="L91" s="1">
        <f t="shared" si="22"/>
        <v>-17</v>
      </c>
      <c r="M91" s="1"/>
      <c r="N91" s="1"/>
      <c r="O91" s="1">
        <v>6</v>
      </c>
      <c r="P91" s="1">
        <f t="shared" si="23"/>
        <v>6</v>
      </c>
      <c r="Q91" s="5">
        <f>8*P91-O91-F91</f>
        <v>36</v>
      </c>
      <c r="R91" s="5">
        <f t="shared" si="25"/>
        <v>36</v>
      </c>
      <c r="S91" s="5"/>
      <c r="T91" s="1"/>
      <c r="U91" s="1">
        <f t="shared" si="26"/>
        <v>8</v>
      </c>
      <c r="V91" s="1">
        <f t="shared" si="24"/>
        <v>2</v>
      </c>
      <c r="W91" s="1">
        <v>3.2</v>
      </c>
      <c r="X91" s="1">
        <v>2.4</v>
      </c>
      <c r="Y91" s="1">
        <v>5</v>
      </c>
      <c r="Z91" s="1">
        <v>6.2</v>
      </c>
      <c r="AA91" s="1">
        <v>4</v>
      </c>
      <c r="AB91" s="1">
        <v>3.4</v>
      </c>
      <c r="AC91" s="1">
        <v>3.2</v>
      </c>
      <c r="AD91" s="1">
        <v>3.2</v>
      </c>
      <c r="AE91" s="1">
        <v>4.8</v>
      </c>
      <c r="AF91" s="1">
        <v>6.6</v>
      </c>
      <c r="AG91" s="1"/>
      <c r="AH91" s="1">
        <f t="shared" si="27"/>
        <v>11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44</v>
      </c>
      <c r="C92" s="1">
        <v>37</v>
      </c>
      <c r="D92" s="1">
        <v>15</v>
      </c>
      <c r="E92" s="1">
        <v>11</v>
      </c>
      <c r="F92" s="1">
        <v>35</v>
      </c>
      <c r="G92" s="8">
        <v>0.12</v>
      </c>
      <c r="H92" s="1">
        <v>45</v>
      </c>
      <c r="I92" s="1" t="s">
        <v>38</v>
      </c>
      <c r="J92" s="1"/>
      <c r="K92" s="1">
        <v>13</v>
      </c>
      <c r="L92" s="1">
        <f t="shared" si="22"/>
        <v>-2</v>
      </c>
      <c r="M92" s="1"/>
      <c r="N92" s="1"/>
      <c r="O92" s="1">
        <v>0</v>
      </c>
      <c r="P92" s="1">
        <f t="shared" si="23"/>
        <v>2.2000000000000002</v>
      </c>
      <c r="Q92" s="5"/>
      <c r="R92" s="5">
        <f t="shared" si="25"/>
        <v>0</v>
      </c>
      <c r="S92" s="5"/>
      <c r="T92" s="1"/>
      <c r="U92" s="1">
        <f t="shared" si="26"/>
        <v>15.909090909090908</v>
      </c>
      <c r="V92" s="1">
        <f t="shared" si="24"/>
        <v>15.909090909090908</v>
      </c>
      <c r="W92" s="1">
        <v>3</v>
      </c>
      <c r="X92" s="1">
        <v>1.6</v>
      </c>
      <c r="Y92" s="1">
        <v>1.4</v>
      </c>
      <c r="Z92" s="1">
        <v>4.4000000000000004</v>
      </c>
      <c r="AA92" s="1">
        <v>3.8</v>
      </c>
      <c r="AB92" s="1">
        <v>2.2000000000000002</v>
      </c>
      <c r="AC92" s="1">
        <v>2.8</v>
      </c>
      <c r="AD92" s="1">
        <v>2.2000000000000002</v>
      </c>
      <c r="AE92" s="1">
        <v>1</v>
      </c>
      <c r="AF92" s="1">
        <v>0.6</v>
      </c>
      <c r="AG92" s="1"/>
      <c r="AH92" s="1">
        <f t="shared" si="27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138</v>
      </c>
      <c r="B93" s="1" t="s">
        <v>37</v>
      </c>
      <c r="C93" s="1"/>
      <c r="D93" s="1"/>
      <c r="E93" s="1"/>
      <c r="F93" s="1"/>
      <c r="G93" s="8">
        <v>1</v>
      </c>
      <c r="H93" s="1">
        <v>180</v>
      </c>
      <c r="I93" s="1" t="s">
        <v>38</v>
      </c>
      <c r="J93" s="1"/>
      <c r="K93" s="1"/>
      <c r="L93" s="1">
        <f t="shared" si="22"/>
        <v>0</v>
      </c>
      <c r="M93" s="1"/>
      <c r="N93" s="1"/>
      <c r="O93" s="10"/>
      <c r="P93" s="1">
        <f t="shared" si="23"/>
        <v>0</v>
      </c>
      <c r="Q93" s="14">
        <v>4</v>
      </c>
      <c r="R93" s="5">
        <f t="shared" si="25"/>
        <v>4</v>
      </c>
      <c r="S93" s="5"/>
      <c r="T93" s="1"/>
      <c r="U93" s="1" t="e">
        <f t="shared" si="26"/>
        <v>#DIV/0!</v>
      </c>
      <c r="V93" s="1" t="e">
        <f t="shared" si="24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0.44400000000000012</v>
      </c>
      <c r="AB93" s="1">
        <v>0.74119999999999997</v>
      </c>
      <c r="AC93" s="1">
        <v>0.74080000000000001</v>
      </c>
      <c r="AD93" s="1">
        <v>0.58760000000000001</v>
      </c>
      <c r="AE93" s="1">
        <v>0.21560000000000001</v>
      </c>
      <c r="AF93" s="1">
        <v>1.0531999999999999</v>
      </c>
      <c r="AG93" s="10" t="s">
        <v>91</v>
      </c>
      <c r="AH93" s="1">
        <f t="shared" si="27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2025-08-06T12:58:49Z</dcterms:created>
  <dcterms:modified xsi:type="dcterms:W3CDTF">2025-08-07T07:46:44Z</dcterms:modified>
</cp:coreProperties>
</file>