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9117B0E6-EA35-44D5-B5FF-27BA00286C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Sheet!$A$3:$AH$40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0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R5" i="1" l="1"/>
  <c r="Q7" i="1"/>
  <c r="Q6" i="1"/>
  <c r="Q35" i="1"/>
  <c r="Q13" i="1"/>
  <c r="Q33" i="1"/>
  <c r="U45" i="1" l="1"/>
  <c r="P45" i="1"/>
  <c r="V45" i="1" s="1"/>
  <c r="P44" i="1"/>
  <c r="U44" i="1" s="1"/>
  <c r="U43" i="1"/>
  <c r="P43" i="1"/>
  <c r="V43" i="1" s="1"/>
  <c r="P4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6" i="1"/>
  <c r="V6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H43" i="1"/>
  <c r="L43" i="1"/>
  <c r="AH42" i="1"/>
  <c r="L42" i="1"/>
  <c r="L7" i="1"/>
  <c r="L6" i="1"/>
  <c r="L45" i="1"/>
  <c r="L44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U42" i="1" l="1"/>
  <c r="V37" i="1"/>
  <c r="V29" i="1"/>
  <c r="V21" i="1"/>
  <c r="V13" i="1"/>
  <c r="V33" i="1"/>
  <c r="V25" i="1"/>
  <c r="V17" i="1"/>
  <c r="V9" i="1"/>
  <c r="V39" i="1"/>
  <c r="V35" i="1"/>
  <c r="V31" i="1"/>
  <c r="V27" i="1"/>
  <c r="V23" i="1"/>
  <c r="V19" i="1"/>
  <c r="V15" i="1"/>
  <c r="V11" i="1"/>
  <c r="V7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  <c r="V42" i="1"/>
  <c r="V44" i="1"/>
  <c r="P5" i="1"/>
  <c r="AH5" i="1" l="1"/>
  <c r="Q5" i="1"/>
</calcChain>
</file>

<file path=xl/sharedStrings.xml><?xml version="1.0" encoding="utf-8"?>
<sst xmlns="http://schemas.openxmlformats.org/spreadsheetml/2006/main" count="178" uniqueCount="97">
  <si>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</si>
  <si>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</si>
  <si>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</si>
  <si>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</si>
  <si>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</si>
  <si>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</si>
  <si>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</si>
  <si>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</si>
  <si>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</si>
  <si>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</si>
  <si>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</si>
  <si>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</si>
  <si>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</si>
  <si>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</si>
  <si>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</si>
  <si>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</si>
  <si>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</si>
  <si>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</si>
  <si>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</si>
  <si>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</si>
  <si>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</si>
  <si>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</si>
  <si>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</si>
  <si>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</si>
  <si>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</si>
  <si>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</si>
  <si>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</si>
  <si>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</si>
  <si>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</si>
  <si>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</si>
  <si>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</si>
  <si>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</si>
  <si>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</si>
  <si>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</si>
  <si>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</si>
  <si>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</si>
  <si>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</si>
  <si>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</si>
  <si>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</si>
  <si>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</si>
  <si>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</si>
  <si>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</si>
  <si>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</si>
  <si>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</si>
  <si>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</si>
  <si>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</si>
  <si>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</si>
  <si>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нужно увеличить продажи /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</si>
  <si>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</si>
  <si>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</si>
  <si>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</si>
  <si>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</si>
  <si>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</si>
  <si>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</si>
  <si>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</si>
  <si>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</si>
  <si>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</si>
  <si>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</si>
  <si>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</si>
  <si>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</si>
  <si>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</si>
  <si>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</si>
  <si>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</si>
  <si>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</si>
  <si>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</si>
  <si>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</si>
  <si>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</si>
  <si>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</si>
  <si>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</si>
  <si>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</si>
  <si>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</si>
  <si>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</si>
  <si>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</si>
  <si>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</si>
  <si>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</si>
  <si>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</si>
  <si>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</si>
  <si>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</si>
  <si>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</si>
  <si>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</si>
  <si>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</si>
  <si>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</si>
  <si>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</si>
  <si>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</si>
  <si>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</si>
  <si>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</si>
  <si>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</si>
  <si>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</si>
  <si>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</si>
  <si>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</si>
  <si>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</si>
  <si>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</si>
  <si>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</si>
  <si>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</si>
  <si>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итого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</si>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</sst>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8" width="7" style="26" customWidth="1"/>
    <col min="19" max="19" width="7" customWidth="1"/>
    <col min="20" max="20" width="21" customWidth="1"/>
    <col min="21" max="22" width="5" customWidth="1"/>
    <col min="23" max="32" width="6" customWidth="1"/>
    <col min="33" max="33" width="44.85546875" customWidth="1"/>
    <col min="34" max="34" width="7" customWidth="1"/>
    <col min="35" max="51" width="3" customWidth="1"/>
  </cols>
  <sheetData>
    <row r="1" spans="1:51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94</v>
      </c>
      <c r="R3" s="2" t="s">
        <v>95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23</v>
      </c>
      <c r="P4" s="4" t="s">
        <v>23</v>
      </c>
      <c r="Q4" s="4"/>
      <c r="R4" s="4" t="s">
        <v>96</v>
      </c>
      <c r="S4" s="4"/>
      <c r="T4" s="4"/>
      <c r="U4" s="4"/>
      <c r="V4" s="4"/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/>
      <c r="B5" s="4"/>
      <c r="C5" s="4"/>
      <c r="D5" s="4"/>
      <c r="E5" s="3">
        <f>SUM(E6:E496)</f>
        <v>239.417</v>
      </c>
      <c r="F5" s="3">
        <f>SUM(F6:F496)</f>
        <v>698.63599999999985</v>
      </c>
      <c r="G5" s="7"/>
      <c r="H5" s="4"/>
      <c r="I5" s="4"/>
      <c r="J5" s="4"/>
      <c r="K5" s="3">
        <f t="shared" ref="K5:S5" si="0">SUM(K6:K496)</f>
        <v>250.78</v>
      </c>
      <c r="L5" s="3">
        <f t="shared" si="0"/>
        <v>-11.363</v>
      </c>
      <c r="M5" s="3">
        <f t="shared" si="0"/>
        <v>0</v>
      </c>
      <c r="N5" s="3">
        <f t="shared" si="0"/>
        <v>0</v>
      </c>
      <c r="O5" s="3">
        <f t="shared" si="0"/>
        <v>636</v>
      </c>
      <c r="P5" s="3">
        <f t="shared" si="0"/>
        <v>47.883400000000002</v>
      </c>
      <c r="Q5" s="3">
        <f t="shared" si="0"/>
        <v>204.92500000000001</v>
      </c>
      <c r="R5" s="3">
        <f t="shared" si="0"/>
        <v>199</v>
      </c>
      <c r="S5" s="3">
        <f t="shared" si="0"/>
        <v>0</v>
      </c>
      <c r="T5" s="4"/>
      <c r="U5" s="4"/>
      <c r="V5" s="4"/>
      <c r="W5" s="3">
        <f t="shared" ref="W5:AF5" si="1">SUM(W6:W496)</f>
        <v>62.784199999999998</v>
      </c>
      <c r="X5" s="3">
        <f t="shared" si="1"/>
        <v>46.497199999999999</v>
      </c>
      <c r="Y5" s="3">
        <f t="shared" si="1"/>
        <v>29.519600000000004</v>
      </c>
      <c r="Z5" s="3">
        <f t="shared" si="1"/>
        <v>33.861799999999995</v>
      </c>
      <c r="AA5" s="3">
        <f t="shared" si="1"/>
        <v>29.220599999999994</v>
      </c>
      <c r="AB5" s="3">
        <f t="shared" si="1"/>
        <v>29.529200000000003</v>
      </c>
      <c r="AC5" s="3">
        <f t="shared" si="1"/>
        <v>35.285600000000002</v>
      </c>
      <c r="AD5" s="3">
        <f t="shared" si="1"/>
        <v>27.4</v>
      </c>
      <c r="AE5" s="3">
        <f t="shared" si="1"/>
        <v>43.201600000000006</v>
      </c>
      <c r="AF5" s="3">
        <f t="shared" si="1"/>
        <v>26.0656</v>
      </c>
      <c r="AG5" s="4"/>
      <c r="AH5" s="3">
        <f>SUM(AH6:AH496)</f>
        <v>49.92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4" t="s">
        <v>38</v>
      </c>
      <c r="B6" s="4" t="s">
        <v>35</v>
      </c>
      <c r="C6" s="4">
        <v>40</v>
      </c>
      <c r="D6" s="4"/>
      <c r="E6" s="4">
        <v>12</v>
      </c>
      <c r="F6" s="4">
        <v>28</v>
      </c>
      <c r="G6" s="7">
        <v>0.18</v>
      </c>
      <c r="H6" s="4">
        <v>270</v>
      </c>
      <c r="I6" s="4">
        <v>9988438</v>
      </c>
      <c r="J6" s="4"/>
      <c r="K6" s="4">
        <v>12</v>
      </c>
      <c r="L6" s="4">
        <f t="shared" ref="L6:L40" si="2">E6-K6</f>
        <v>0</v>
      </c>
      <c r="M6" s="4"/>
      <c r="N6" s="4"/>
      <c r="O6" s="4">
        <v>0</v>
      </c>
      <c r="P6" s="4">
        <f>E6/5</f>
        <v>2.4</v>
      </c>
      <c r="Q6" s="9">
        <f t="shared" ref="Q6:Q7" si="3">25*P6-O6-F6</f>
        <v>32</v>
      </c>
      <c r="R6" s="9">
        <f>IFERROR(VLOOKUP(A6,заказ!A:B,2,0),0)</f>
        <v>32</v>
      </c>
      <c r="S6" s="9"/>
      <c r="T6" s="4"/>
      <c r="U6" s="4">
        <f>(F6+O6+R6)/P6</f>
        <v>25</v>
      </c>
      <c r="V6" s="4">
        <f>(F6+O6)/P6</f>
        <v>11.666666666666668</v>
      </c>
      <c r="W6" s="4">
        <v>1.2</v>
      </c>
      <c r="X6" s="4">
        <v>1.4</v>
      </c>
      <c r="Y6" s="4">
        <v>1.6</v>
      </c>
      <c r="Z6" s="4">
        <v>0.6</v>
      </c>
      <c r="AA6" s="4">
        <v>0.6</v>
      </c>
      <c r="AB6" s="4">
        <v>1.8</v>
      </c>
      <c r="AC6" s="4">
        <v>0.8</v>
      </c>
      <c r="AD6" s="4">
        <v>0</v>
      </c>
      <c r="AE6" s="4">
        <v>0</v>
      </c>
      <c r="AF6" s="4">
        <v>0</v>
      </c>
      <c r="AG6" s="4"/>
      <c r="AH6" s="4">
        <f>G6*R6</f>
        <v>5.76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4" t="s">
        <v>40</v>
      </c>
      <c r="B7" s="4" t="s">
        <v>35</v>
      </c>
      <c r="C7" s="4">
        <v>47</v>
      </c>
      <c r="D7" s="4"/>
      <c r="E7" s="4">
        <v>12</v>
      </c>
      <c r="F7" s="4">
        <v>35</v>
      </c>
      <c r="G7" s="7">
        <v>0.18</v>
      </c>
      <c r="H7" s="4">
        <v>270</v>
      </c>
      <c r="I7" s="4">
        <v>9988445</v>
      </c>
      <c r="J7" s="4"/>
      <c r="K7" s="4">
        <v>12</v>
      </c>
      <c r="L7" s="4">
        <f t="shared" si="2"/>
        <v>0</v>
      </c>
      <c r="M7" s="4"/>
      <c r="N7" s="4"/>
      <c r="O7" s="4">
        <v>0</v>
      </c>
      <c r="P7" s="4">
        <f t="shared" ref="P7:P40" si="4">E7/5</f>
        <v>2.4</v>
      </c>
      <c r="Q7" s="9">
        <f t="shared" si="3"/>
        <v>25</v>
      </c>
      <c r="R7" s="9">
        <f>IFERROR(VLOOKUP(A7,заказ!A:B,2,0),0)</f>
        <v>32</v>
      </c>
      <c r="S7" s="9"/>
      <c r="T7" s="4"/>
      <c r="U7" s="4">
        <f t="shared" ref="U7:U40" si="5">(F7+O7+R7)/P7</f>
        <v>27.916666666666668</v>
      </c>
      <c r="V7" s="4">
        <f t="shared" ref="V7:V40" si="6">(F7+O7)/P7</f>
        <v>14.583333333333334</v>
      </c>
      <c r="W7" s="4">
        <v>0.6</v>
      </c>
      <c r="X7" s="4">
        <v>1.8</v>
      </c>
      <c r="Y7" s="4">
        <v>1.8</v>
      </c>
      <c r="Z7" s="4">
        <v>1.2</v>
      </c>
      <c r="AA7" s="4">
        <v>1.2</v>
      </c>
      <c r="AB7" s="4">
        <v>0.6</v>
      </c>
      <c r="AC7" s="4">
        <v>0.6</v>
      </c>
      <c r="AD7" s="4">
        <v>0</v>
      </c>
      <c r="AE7" s="4">
        <v>1.8</v>
      </c>
      <c r="AF7" s="4">
        <v>0.2</v>
      </c>
      <c r="AG7" s="4"/>
      <c r="AH7" s="4">
        <f t="shared" ref="AH7:AH40" si="7">G7*R7</f>
        <v>5.76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21" t="s">
        <v>44</v>
      </c>
      <c r="B8" s="21" t="s">
        <v>35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f t="shared" si="4"/>
        <v>0</v>
      </c>
      <c r="Q8" s="23"/>
      <c r="R8" s="9">
        <f>IFERROR(VLOOKUP(A8,заказ!A:B,2,0),0)</f>
        <v>0</v>
      </c>
      <c r="S8" s="23"/>
      <c r="T8" s="21"/>
      <c r="U8" s="4" t="e">
        <f t="shared" si="5"/>
        <v>#DIV/0!</v>
      </c>
      <c r="V8" s="21" t="e">
        <f t="shared" si="6"/>
        <v>#DIV/0!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0.4</v>
      </c>
      <c r="AF8" s="21">
        <v>0</v>
      </c>
      <c r="AG8" s="21" t="s">
        <v>45</v>
      </c>
      <c r="AH8" s="4">
        <f t="shared" si="7"/>
        <v>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 t="s">
        <v>46</v>
      </c>
      <c r="B9" s="4" t="s">
        <v>35</v>
      </c>
      <c r="C9" s="4">
        <v>22</v>
      </c>
      <c r="D9" s="4"/>
      <c r="E9" s="4">
        <v>5</v>
      </c>
      <c r="F9" s="4">
        <v>17</v>
      </c>
      <c r="G9" s="7">
        <v>0.4</v>
      </c>
      <c r="H9" s="4">
        <v>270</v>
      </c>
      <c r="I9" s="4">
        <v>9988476</v>
      </c>
      <c r="J9" s="4"/>
      <c r="K9" s="4">
        <v>5</v>
      </c>
      <c r="L9" s="4">
        <f t="shared" si="2"/>
        <v>0</v>
      </c>
      <c r="M9" s="4"/>
      <c r="N9" s="4"/>
      <c r="O9" s="4">
        <v>0</v>
      </c>
      <c r="P9" s="4">
        <f t="shared" si="4"/>
        <v>1</v>
      </c>
      <c r="Q9" s="9"/>
      <c r="R9" s="9">
        <f>IFERROR(VLOOKUP(A9,заказ!A:B,2,0),0)</f>
        <v>0</v>
      </c>
      <c r="S9" s="9"/>
      <c r="T9" s="4"/>
      <c r="U9" s="4">
        <f t="shared" si="5"/>
        <v>17</v>
      </c>
      <c r="V9" s="4">
        <f t="shared" si="6"/>
        <v>17</v>
      </c>
      <c r="W9" s="4">
        <v>0.4</v>
      </c>
      <c r="X9" s="4">
        <v>0.8</v>
      </c>
      <c r="Y9" s="4">
        <v>0</v>
      </c>
      <c r="Z9" s="4">
        <v>0</v>
      </c>
      <c r="AA9" s="4">
        <v>0</v>
      </c>
      <c r="AB9" s="4">
        <v>0</v>
      </c>
      <c r="AC9" s="4">
        <v>0.2</v>
      </c>
      <c r="AD9" s="4">
        <v>0</v>
      </c>
      <c r="AE9" s="4">
        <v>0</v>
      </c>
      <c r="AF9" s="4">
        <v>0</v>
      </c>
      <c r="AG9" s="24" t="s">
        <v>47</v>
      </c>
      <c r="AH9" s="4">
        <f t="shared" si="7"/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21" t="s">
        <v>48</v>
      </c>
      <c r="B10" s="21" t="s">
        <v>35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f t="shared" si="4"/>
        <v>0</v>
      </c>
      <c r="Q10" s="23"/>
      <c r="R10" s="9">
        <f>IFERROR(VLOOKUP(A10,заказ!A:B,2,0),0)</f>
        <v>0</v>
      </c>
      <c r="S10" s="23"/>
      <c r="T10" s="21"/>
      <c r="U10" s="4" t="e">
        <f t="shared" si="5"/>
        <v>#DIV/0!</v>
      </c>
      <c r="V10" s="21" t="e">
        <f t="shared" si="6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36</v>
      </c>
      <c r="AH10" s="4">
        <f t="shared" si="7"/>
        <v>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21" t="s">
        <v>49</v>
      </c>
      <c r="B11" s="21" t="s">
        <v>50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f t="shared" si="4"/>
        <v>0</v>
      </c>
      <c r="Q11" s="23"/>
      <c r="R11" s="9">
        <f>IFERROR(VLOOKUP(A11,заказ!A:B,2,0),0)</f>
        <v>0</v>
      </c>
      <c r="S11" s="23"/>
      <c r="T11" s="21"/>
      <c r="U11" s="4" t="e">
        <f t="shared" si="5"/>
        <v>#DIV/0!</v>
      </c>
      <c r="V11" s="21" t="e">
        <f t="shared" si="6"/>
        <v>#DIV/0!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36</v>
      </c>
      <c r="AH11" s="4">
        <f t="shared" si="7"/>
        <v>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21" t="s">
        <v>51</v>
      </c>
      <c r="B12" s="21" t="s">
        <v>35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4"/>
        <v>0</v>
      </c>
      <c r="Q12" s="23"/>
      <c r="R12" s="9">
        <f>IFERROR(VLOOKUP(A12,заказ!A:B,2,0),0)</f>
        <v>0</v>
      </c>
      <c r="S12" s="23"/>
      <c r="T12" s="21"/>
      <c r="U12" s="4" t="e">
        <f t="shared" si="5"/>
        <v>#DIV/0!</v>
      </c>
      <c r="V12" s="21" t="e">
        <f t="shared" si="6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36</v>
      </c>
      <c r="AH12" s="4">
        <f t="shared" si="7"/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4" t="s">
        <v>52</v>
      </c>
      <c r="B13" s="4" t="s">
        <v>35</v>
      </c>
      <c r="C13" s="4">
        <v>53</v>
      </c>
      <c r="D13" s="4">
        <v>50</v>
      </c>
      <c r="E13" s="4">
        <v>23</v>
      </c>
      <c r="F13" s="4">
        <v>80</v>
      </c>
      <c r="G13" s="7">
        <v>0.18</v>
      </c>
      <c r="H13" s="4">
        <v>150</v>
      </c>
      <c r="I13" s="4">
        <v>5038411</v>
      </c>
      <c r="J13" s="4"/>
      <c r="K13" s="4">
        <v>23</v>
      </c>
      <c r="L13" s="4">
        <f t="shared" si="2"/>
        <v>0</v>
      </c>
      <c r="M13" s="4"/>
      <c r="N13" s="4"/>
      <c r="O13" s="4">
        <v>0</v>
      </c>
      <c r="P13" s="4">
        <f t="shared" si="4"/>
        <v>4.5999999999999996</v>
      </c>
      <c r="Q13" s="9">
        <f>25*P13-O13-F13</f>
        <v>34.999999999999986</v>
      </c>
      <c r="R13" s="9">
        <f>IFERROR(VLOOKUP(A13,заказ!A:B,2,0),0)</f>
        <v>30</v>
      </c>
      <c r="S13" s="9"/>
      <c r="T13" s="4"/>
      <c r="U13" s="4">
        <f t="shared" si="5"/>
        <v>23.913043478260871</v>
      </c>
      <c r="V13" s="4">
        <f t="shared" si="6"/>
        <v>17.39130434782609</v>
      </c>
      <c r="W13" s="4">
        <v>4.5999999999999996</v>
      </c>
      <c r="X13" s="4">
        <v>6.2</v>
      </c>
      <c r="Y13" s="4">
        <v>1.2</v>
      </c>
      <c r="Z13" s="4">
        <v>4</v>
      </c>
      <c r="AA13" s="4">
        <v>3.4</v>
      </c>
      <c r="AB13" s="4">
        <v>2</v>
      </c>
      <c r="AC13" s="4">
        <v>2.6</v>
      </c>
      <c r="AD13" s="4">
        <v>3.2</v>
      </c>
      <c r="AE13" s="4">
        <v>3</v>
      </c>
      <c r="AF13" s="4">
        <v>1.2</v>
      </c>
      <c r="AG13" s="4"/>
      <c r="AH13" s="4">
        <f t="shared" si="7"/>
        <v>5.3999999999999995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4" t="s">
        <v>53</v>
      </c>
      <c r="B14" s="4" t="s">
        <v>35</v>
      </c>
      <c r="C14" s="4">
        <v>26</v>
      </c>
      <c r="D14" s="4">
        <v>80</v>
      </c>
      <c r="E14" s="4">
        <v>40</v>
      </c>
      <c r="F14" s="4">
        <v>66</v>
      </c>
      <c r="G14" s="7">
        <v>0.18</v>
      </c>
      <c r="H14" s="4">
        <v>150</v>
      </c>
      <c r="I14" s="4">
        <v>5038459</v>
      </c>
      <c r="J14" s="4"/>
      <c r="K14" s="4">
        <v>40</v>
      </c>
      <c r="L14" s="4">
        <f t="shared" si="2"/>
        <v>0</v>
      </c>
      <c r="M14" s="4"/>
      <c r="N14" s="4"/>
      <c r="O14" s="4">
        <v>140</v>
      </c>
      <c r="P14" s="4">
        <f t="shared" si="4"/>
        <v>8</v>
      </c>
      <c r="Q14" s="9"/>
      <c r="R14" s="9">
        <f>IFERROR(VLOOKUP(A14,заказ!A:B,2,0),0)</f>
        <v>0</v>
      </c>
      <c r="S14" s="9"/>
      <c r="T14" s="4"/>
      <c r="U14" s="4">
        <f t="shared" si="5"/>
        <v>25.75</v>
      </c>
      <c r="V14" s="4">
        <f t="shared" si="6"/>
        <v>25.75</v>
      </c>
      <c r="W14" s="4">
        <v>12.2</v>
      </c>
      <c r="X14" s="4">
        <v>8.1999999999999993</v>
      </c>
      <c r="Y14" s="4">
        <v>4.4000000000000004</v>
      </c>
      <c r="Z14" s="4">
        <v>5</v>
      </c>
      <c r="AA14" s="4">
        <v>6.8</v>
      </c>
      <c r="AB14" s="4">
        <v>3.6</v>
      </c>
      <c r="AC14" s="4">
        <v>7.4</v>
      </c>
      <c r="AD14" s="4">
        <v>4</v>
      </c>
      <c r="AE14" s="4">
        <v>6</v>
      </c>
      <c r="AF14" s="4">
        <v>3</v>
      </c>
      <c r="AG14" s="4"/>
      <c r="AH14" s="4">
        <f t="shared" si="7"/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21" t="s">
        <v>54</v>
      </c>
      <c r="B15" s="21" t="s">
        <v>35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f t="shared" si="4"/>
        <v>0</v>
      </c>
      <c r="Q15" s="23"/>
      <c r="R15" s="9">
        <f>IFERROR(VLOOKUP(A15,заказ!A:B,2,0),0)</f>
        <v>0</v>
      </c>
      <c r="S15" s="23"/>
      <c r="T15" s="21"/>
      <c r="U15" s="4" t="e">
        <f t="shared" si="5"/>
        <v>#DIV/0!</v>
      </c>
      <c r="V15" s="21" t="e">
        <f t="shared" si="6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36</v>
      </c>
      <c r="AH15" s="4">
        <f t="shared" si="7"/>
        <v>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21" t="s">
        <v>55</v>
      </c>
      <c r="B16" s="21" t="s">
        <v>35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f t="shared" si="4"/>
        <v>0</v>
      </c>
      <c r="Q16" s="23"/>
      <c r="R16" s="9">
        <f>IFERROR(VLOOKUP(A16,заказ!A:B,2,0),0)</f>
        <v>0</v>
      </c>
      <c r="S16" s="23"/>
      <c r="T16" s="21"/>
      <c r="U16" s="4" t="e">
        <f t="shared" si="5"/>
        <v>#DIV/0!</v>
      </c>
      <c r="V16" s="21" t="e">
        <f t="shared" si="6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36</v>
      </c>
      <c r="AH16" s="4">
        <f t="shared" si="7"/>
        <v>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4" t="s">
        <v>56</v>
      </c>
      <c r="B17" s="4" t="s">
        <v>35</v>
      </c>
      <c r="C17" s="4">
        <v>72</v>
      </c>
      <c r="D17" s="4">
        <v>40</v>
      </c>
      <c r="E17" s="4">
        <v>24</v>
      </c>
      <c r="F17" s="4">
        <v>88</v>
      </c>
      <c r="G17" s="7">
        <v>0.18</v>
      </c>
      <c r="H17" s="4">
        <v>150</v>
      </c>
      <c r="I17" s="4">
        <v>5038435</v>
      </c>
      <c r="J17" s="4"/>
      <c r="K17" s="4">
        <v>24</v>
      </c>
      <c r="L17" s="4">
        <f t="shared" si="2"/>
        <v>0</v>
      </c>
      <c r="M17" s="4"/>
      <c r="N17" s="4"/>
      <c r="O17" s="4">
        <v>100</v>
      </c>
      <c r="P17" s="4">
        <f t="shared" si="4"/>
        <v>4.8</v>
      </c>
      <c r="Q17" s="9"/>
      <c r="R17" s="9">
        <f>IFERROR(VLOOKUP(A17,заказ!A:B,2,0),0)</f>
        <v>0</v>
      </c>
      <c r="S17" s="9"/>
      <c r="T17" s="4"/>
      <c r="U17" s="4">
        <f t="shared" si="5"/>
        <v>39.166666666666671</v>
      </c>
      <c r="V17" s="4">
        <f t="shared" si="6"/>
        <v>39.166666666666671</v>
      </c>
      <c r="W17" s="4">
        <v>10.6</v>
      </c>
      <c r="X17" s="4">
        <v>8</v>
      </c>
      <c r="Y17" s="4">
        <v>6.4</v>
      </c>
      <c r="Z17" s="4">
        <v>5.2</v>
      </c>
      <c r="AA17" s="4">
        <v>4.2</v>
      </c>
      <c r="AB17" s="4">
        <v>4.8</v>
      </c>
      <c r="AC17" s="4">
        <v>9</v>
      </c>
      <c r="AD17" s="4">
        <v>6.4</v>
      </c>
      <c r="AE17" s="4">
        <v>6.8</v>
      </c>
      <c r="AF17" s="4">
        <v>2.4</v>
      </c>
      <c r="AG17" s="25" t="s">
        <v>39</v>
      </c>
      <c r="AH17" s="4">
        <f t="shared" si="7"/>
        <v>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ht="15.75" thickBot="1" x14ac:dyDescent="0.3">
      <c r="A18" s="4" t="s">
        <v>57</v>
      </c>
      <c r="B18" s="4" t="s">
        <v>35</v>
      </c>
      <c r="C18" s="4">
        <v>39</v>
      </c>
      <c r="D18" s="4">
        <v>60</v>
      </c>
      <c r="E18" s="4">
        <v>21</v>
      </c>
      <c r="F18" s="4">
        <v>78</v>
      </c>
      <c r="G18" s="7">
        <v>0.18</v>
      </c>
      <c r="H18" s="4">
        <v>120</v>
      </c>
      <c r="I18" s="4">
        <v>5038398</v>
      </c>
      <c r="J18" s="4"/>
      <c r="K18" s="4">
        <v>21</v>
      </c>
      <c r="L18" s="4">
        <f t="shared" si="2"/>
        <v>0</v>
      </c>
      <c r="M18" s="4"/>
      <c r="N18" s="4"/>
      <c r="O18" s="4">
        <v>20</v>
      </c>
      <c r="P18" s="4">
        <f t="shared" si="4"/>
        <v>4.2</v>
      </c>
      <c r="Q18" s="9"/>
      <c r="R18" s="9">
        <f>IFERROR(VLOOKUP(A18,заказ!A:B,2,0),0)</f>
        <v>0</v>
      </c>
      <c r="S18" s="9"/>
      <c r="T18" s="4"/>
      <c r="U18" s="4">
        <f t="shared" si="5"/>
        <v>23.333333333333332</v>
      </c>
      <c r="V18" s="4">
        <f t="shared" si="6"/>
        <v>23.333333333333332</v>
      </c>
      <c r="W18" s="4">
        <v>5.8</v>
      </c>
      <c r="X18" s="4">
        <v>6.4</v>
      </c>
      <c r="Y18" s="4">
        <v>-0.2</v>
      </c>
      <c r="Z18" s="4">
        <v>3.4</v>
      </c>
      <c r="AA18" s="4">
        <v>3.2</v>
      </c>
      <c r="AB18" s="4">
        <v>2.2000000000000002</v>
      </c>
      <c r="AC18" s="4">
        <v>4.2</v>
      </c>
      <c r="AD18" s="4">
        <v>3.4</v>
      </c>
      <c r="AE18" s="4">
        <v>3.6</v>
      </c>
      <c r="AF18" s="4">
        <v>1.2</v>
      </c>
      <c r="AG18" s="4"/>
      <c r="AH18" s="4">
        <f t="shared" si="7"/>
        <v>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12" t="s">
        <v>58</v>
      </c>
      <c r="B19" s="13" t="s">
        <v>50</v>
      </c>
      <c r="C19" s="13"/>
      <c r="D19" s="13"/>
      <c r="E19" s="13"/>
      <c r="F19" s="14"/>
      <c r="G19" s="7">
        <v>1</v>
      </c>
      <c r="H19" s="4">
        <v>150</v>
      </c>
      <c r="I19" s="4">
        <v>8785242</v>
      </c>
      <c r="J19" s="4"/>
      <c r="K19" s="4"/>
      <c r="L19" s="4">
        <f t="shared" si="2"/>
        <v>0</v>
      </c>
      <c r="M19" s="4"/>
      <c r="N19" s="4"/>
      <c r="O19" s="4">
        <v>0</v>
      </c>
      <c r="P19" s="4">
        <f t="shared" si="4"/>
        <v>0</v>
      </c>
      <c r="Q19" s="9"/>
      <c r="R19" s="9">
        <f>IFERROR(VLOOKUP(A19,заказ!A:B,2,0),0)</f>
        <v>0</v>
      </c>
      <c r="S19" s="9"/>
      <c r="T19" s="4"/>
      <c r="U19" s="4" t="e">
        <f t="shared" si="5"/>
        <v>#DIV/0!</v>
      </c>
      <c r="V19" s="4" t="e">
        <f t="shared" si="6"/>
        <v>#DIV/0!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 t="s">
        <v>59</v>
      </c>
      <c r="AH19" s="4">
        <f t="shared" si="7"/>
        <v>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15.75" thickBot="1" x14ac:dyDescent="0.3">
      <c r="A20" s="15" t="s">
        <v>60</v>
      </c>
      <c r="B20" s="16" t="s">
        <v>50</v>
      </c>
      <c r="C20" s="16">
        <v>22.498000000000001</v>
      </c>
      <c r="D20" s="16"/>
      <c r="E20" s="16">
        <v>3.3559999999999999</v>
      </c>
      <c r="F20" s="17">
        <v>19.141999999999999</v>
      </c>
      <c r="G20" s="18">
        <v>0</v>
      </c>
      <c r="H20" s="19" t="e">
        <v>#N/A</v>
      </c>
      <c r="I20" s="19" t="s">
        <v>61</v>
      </c>
      <c r="J20" s="19" t="s">
        <v>58</v>
      </c>
      <c r="K20" s="19">
        <v>1</v>
      </c>
      <c r="L20" s="19">
        <f t="shared" si="2"/>
        <v>2.3559999999999999</v>
      </c>
      <c r="M20" s="19"/>
      <c r="N20" s="19"/>
      <c r="O20" s="19">
        <v>0</v>
      </c>
      <c r="P20" s="19">
        <f t="shared" si="4"/>
        <v>0.67120000000000002</v>
      </c>
      <c r="Q20" s="20"/>
      <c r="R20" s="9">
        <f>IFERROR(VLOOKUP(A20,заказ!A:B,2,0),0)</f>
        <v>0</v>
      </c>
      <c r="S20" s="20"/>
      <c r="T20" s="19"/>
      <c r="U20" s="4">
        <f t="shared" si="5"/>
        <v>28.519070321811679</v>
      </c>
      <c r="V20" s="19">
        <f t="shared" si="6"/>
        <v>28.519070321811679</v>
      </c>
      <c r="W20" s="19">
        <v>1.2592000000000001</v>
      </c>
      <c r="X20" s="19">
        <v>0</v>
      </c>
      <c r="Y20" s="19">
        <v>0.62639999999999996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25" t="s">
        <v>39</v>
      </c>
      <c r="AH20" s="4">
        <f t="shared" si="7"/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A21" s="12" t="s">
        <v>62</v>
      </c>
      <c r="B21" s="13" t="s">
        <v>50</v>
      </c>
      <c r="C21" s="13"/>
      <c r="D21" s="13"/>
      <c r="E21" s="13"/>
      <c r="F21" s="14"/>
      <c r="G21" s="7">
        <v>1</v>
      </c>
      <c r="H21" s="4">
        <v>150</v>
      </c>
      <c r="I21" s="4">
        <v>8785235</v>
      </c>
      <c r="J21" s="4"/>
      <c r="K21" s="4"/>
      <c r="L21" s="4">
        <f t="shared" si="2"/>
        <v>0</v>
      </c>
      <c r="M21" s="4"/>
      <c r="N21" s="4"/>
      <c r="O21" s="4">
        <v>0</v>
      </c>
      <c r="P21" s="4">
        <f t="shared" si="4"/>
        <v>0</v>
      </c>
      <c r="Q21" s="9"/>
      <c r="R21" s="9">
        <f>IFERROR(VLOOKUP(A21,заказ!A:B,2,0),0)</f>
        <v>0</v>
      </c>
      <c r="S21" s="9"/>
      <c r="T21" s="4"/>
      <c r="U21" s="4" t="e">
        <f t="shared" si="5"/>
        <v>#DIV/0!</v>
      </c>
      <c r="V21" s="4" t="e">
        <f t="shared" si="6"/>
        <v>#DIV/0!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 t="s">
        <v>59</v>
      </c>
      <c r="AH21" s="4">
        <f t="shared" si="7"/>
        <v>0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5.75" thickBot="1" x14ac:dyDescent="0.3">
      <c r="A22" s="15" t="s">
        <v>63</v>
      </c>
      <c r="B22" s="16" t="s">
        <v>50</v>
      </c>
      <c r="C22" s="16">
        <v>28.562000000000001</v>
      </c>
      <c r="D22" s="16"/>
      <c r="E22" s="16"/>
      <c r="F22" s="17">
        <v>28.562000000000001</v>
      </c>
      <c r="G22" s="18">
        <v>0</v>
      </c>
      <c r="H22" s="19" t="e">
        <v>#N/A</v>
      </c>
      <c r="I22" s="19" t="s">
        <v>61</v>
      </c>
      <c r="J22" s="19" t="s">
        <v>62</v>
      </c>
      <c r="K22" s="19"/>
      <c r="L22" s="19">
        <f t="shared" si="2"/>
        <v>0</v>
      </c>
      <c r="M22" s="19"/>
      <c r="N22" s="19"/>
      <c r="O22" s="19">
        <v>0</v>
      </c>
      <c r="P22" s="19">
        <f t="shared" si="4"/>
        <v>0</v>
      </c>
      <c r="Q22" s="20"/>
      <c r="R22" s="9">
        <f>IFERROR(VLOOKUP(A22,заказ!A:B,2,0),0)</f>
        <v>0</v>
      </c>
      <c r="S22" s="20"/>
      <c r="T22" s="19"/>
      <c r="U22" s="4" t="e">
        <f t="shared" si="5"/>
        <v>#DIV/0!</v>
      </c>
      <c r="V22" s="19" t="e">
        <f t="shared" si="6"/>
        <v>#DIV/0!</v>
      </c>
      <c r="W22" s="19">
        <v>0.48440000000000011</v>
      </c>
      <c r="X22" s="19">
        <v>0</v>
      </c>
      <c r="Y22" s="19">
        <v>1.3568</v>
      </c>
      <c r="Z22" s="19">
        <v>0.68479999999999996</v>
      </c>
      <c r="AA22" s="19">
        <v>0</v>
      </c>
      <c r="AB22" s="19">
        <v>0.65439999999999998</v>
      </c>
      <c r="AC22" s="19">
        <v>1.3311999999999999</v>
      </c>
      <c r="AD22" s="19">
        <v>0</v>
      </c>
      <c r="AE22" s="19">
        <v>0</v>
      </c>
      <c r="AF22" s="19">
        <v>0</v>
      </c>
      <c r="AG22" s="25" t="s">
        <v>39</v>
      </c>
      <c r="AH22" s="4">
        <f t="shared" si="7"/>
        <v>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5">
      <c r="A23" s="12" t="s">
        <v>64</v>
      </c>
      <c r="B23" s="13" t="s">
        <v>50</v>
      </c>
      <c r="C23" s="13"/>
      <c r="D23" s="13"/>
      <c r="E23" s="13"/>
      <c r="F23" s="14"/>
      <c r="G23" s="7">
        <v>1</v>
      </c>
      <c r="H23" s="4">
        <v>120</v>
      </c>
      <c r="I23" s="4">
        <v>8785204</v>
      </c>
      <c r="J23" s="4"/>
      <c r="K23" s="4"/>
      <c r="L23" s="4">
        <f t="shared" si="2"/>
        <v>0</v>
      </c>
      <c r="M23" s="4"/>
      <c r="N23" s="4"/>
      <c r="O23" s="4">
        <v>16</v>
      </c>
      <c r="P23" s="4">
        <f t="shared" si="4"/>
        <v>0</v>
      </c>
      <c r="Q23" s="9"/>
      <c r="R23" s="9">
        <f>IFERROR(VLOOKUP(A23,заказ!A:B,2,0),0)</f>
        <v>0</v>
      </c>
      <c r="S23" s="9"/>
      <c r="T23" s="4"/>
      <c r="U23" s="4" t="e">
        <f t="shared" si="5"/>
        <v>#DIV/0!</v>
      </c>
      <c r="V23" s="4" t="e">
        <f t="shared" si="6"/>
        <v>#DIV/0!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 t="s">
        <v>65</v>
      </c>
      <c r="AH23" s="4">
        <f t="shared" si="7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5.75" thickBot="1" x14ac:dyDescent="0.3">
      <c r="A24" s="15" t="s">
        <v>66</v>
      </c>
      <c r="B24" s="16" t="s">
        <v>50</v>
      </c>
      <c r="C24" s="16">
        <v>10.023999999999999</v>
      </c>
      <c r="D24" s="16"/>
      <c r="E24" s="16">
        <v>3.1960000000000002</v>
      </c>
      <c r="F24" s="17">
        <v>6.8280000000000003</v>
      </c>
      <c r="G24" s="18">
        <v>0</v>
      </c>
      <c r="H24" s="19" t="e">
        <v>#N/A</v>
      </c>
      <c r="I24" s="19" t="s">
        <v>61</v>
      </c>
      <c r="J24" s="19" t="s">
        <v>64</v>
      </c>
      <c r="K24" s="19">
        <v>7.5</v>
      </c>
      <c r="L24" s="19">
        <f t="shared" si="2"/>
        <v>-4.3040000000000003</v>
      </c>
      <c r="M24" s="19"/>
      <c r="N24" s="19"/>
      <c r="O24" s="19">
        <v>0</v>
      </c>
      <c r="P24" s="19">
        <f t="shared" si="4"/>
        <v>0.63919999999999999</v>
      </c>
      <c r="Q24" s="20"/>
      <c r="R24" s="9">
        <f>IFERROR(VLOOKUP(A24,заказ!A:B,2,0),0)</f>
        <v>0</v>
      </c>
      <c r="S24" s="20"/>
      <c r="T24" s="19"/>
      <c r="U24" s="4">
        <f t="shared" si="5"/>
        <v>10.682102628285357</v>
      </c>
      <c r="V24" s="19">
        <f t="shared" si="6"/>
        <v>10.682102628285357</v>
      </c>
      <c r="W24" s="19">
        <v>1.2684</v>
      </c>
      <c r="X24" s="19">
        <v>0.63680000000000003</v>
      </c>
      <c r="Y24" s="19">
        <v>0.61680000000000001</v>
      </c>
      <c r="Z24" s="19">
        <v>0</v>
      </c>
      <c r="AA24" s="19">
        <v>0</v>
      </c>
      <c r="AB24" s="19">
        <v>1.2108000000000001</v>
      </c>
      <c r="AC24" s="19">
        <v>0.61839999999999995</v>
      </c>
      <c r="AD24" s="19">
        <v>0</v>
      </c>
      <c r="AE24" s="19">
        <v>0</v>
      </c>
      <c r="AF24" s="19">
        <v>0</v>
      </c>
      <c r="AG24" s="19"/>
      <c r="AH24" s="4">
        <f t="shared" si="7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5">
      <c r="A25" s="21" t="s">
        <v>67</v>
      </c>
      <c r="B25" s="21" t="s">
        <v>35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f t="shared" si="4"/>
        <v>0</v>
      </c>
      <c r="Q25" s="23"/>
      <c r="R25" s="9">
        <f>IFERROR(VLOOKUP(A25,заказ!A:B,2,0),0)</f>
        <v>0</v>
      </c>
      <c r="S25" s="23"/>
      <c r="T25" s="21"/>
      <c r="U25" s="4" t="e">
        <f t="shared" si="5"/>
        <v>#DIV/0!</v>
      </c>
      <c r="V25" s="21" t="e">
        <f t="shared" si="6"/>
        <v>#DIV/0!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 t="s">
        <v>68</v>
      </c>
      <c r="AH25" s="4">
        <f t="shared" si="7"/>
        <v>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5">
      <c r="A26" s="21" t="s">
        <v>69</v>
      </c>
      <c r="B26" s="21" t="s">
        <v>50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4"/>
        <v>0</v>
      </c>
      <c r="Q26" s="23"/>
      <c r="R26" s="9">
        <f>IFERROR(VLOOKUP(A26,заказ!A:B,2,0),0)</f>
        <v>0</v>
      </c>
      <c r="S26" s="23"/>
      <c r="T26" s="21"/>
      <c r="U26" s="4" t="e">
        <f t="shared" si="5"/>
        <v>#DIV/0!</v>
      </c>
      <c r="V26" s="21" t="e">
        <f t="shared" si="6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70</v>
      </c>
      <c r="AH26" s="4">
        <f t="shared" si="7"/>
        <v>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5">
      <c r="A27" s="21" t="s">
        <v>71</v>
      </c>
      <c r="B27" s="21" t="s">
        <v>35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f t="shared" si="4"/>
        <v>0</v>
      </c>
      <c r="Q27" s="23"/>
      <c r="R27" s="9">
        <f>IFERROR(VLOOKUP(A27,заказ!A:B,2,0),0)</f>
        <v>0</v>
      </c>
      <c r="S27" s="23"/>
      <c r="T27" s="21"/>
      <c r="U27" s="4" t="e">
        <f t="shared" si="5"/>
        <v>#DIV/0!</v>
      </c>
      <c r="V27" s="21" t="e">
        <f t="shared" si="6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36</v>
      </c>
      <c r="AH27" s="4">
        <f t="shared" si="7"/>
        <v>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5">
      <c r="A28" s="21" t="s">
        <v>72</v>
      </c>
      <c r="B28" s="21" t="s">
        <v>35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f t="shared" si="4"/>
        <v>0</v>
      </c>
      <c r="Q28" s="23"/>
      <c r="R28" s="9">
        <f>IFERROR(VLOOKUP(A28,заказ!A:B,2,0),0)</f>
        <v>0</v>
      </c>
      <c r="S28" s="23"/>
      <c r="T28" s="21"/>
      <c r="U28" s="4" t="e">
        <f t="shared" si="5"/>
        <v>#DIV/0!</v>
      </c>
      <c r="V28" s="21" t="e">
        <f t="shared" si="6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36</v>
      </c>
      <c r="AH28" s="4">
        <f t="shared" si="7"/>
        <v>0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5">
      <c r="A29" s="21" t="s">
        <v>73</v>
      </c>
      <c r="B29" s="21" t="s">
        <v>50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f t="shared" si="4"/>
        <v>0</v>
      </c>
      <c r="Q29" s="23"/>
      <c r="R29" s="9">
        <f>IFERROR(VLOOKUP(A29,заказ!A:B,2,0),0)</f>
        <v>0</v>
      </c>
      <c r="S29" s="23"/>
      <c r="T29" s="21"/>
      <c r="U29" s="4" t="e">
        <f t="shared" si="5"/>
        <v>#DIV/0!</v>
      </c>
      <c r="V29" s="21" t="e">
        <f t="shared" si="6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36</v>
      </c>
      <c r="AH29" s="4">
        <f t="shared" si="7"/>
        <v>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5">
      <c r="A30" s="19" t="s">
        <v>74</v>
      </c>
      <c r="B30" s="19" t="s">
        <v>50</v>
      </c>
      <c r="C30" s="19">
        <v>6.27</v>
      </c>
      <c r="D30" s="19"/>
      <c r="E30" s="19"/>
      <c r="F30" s="19">
        <v>6.27</v>
      </c>
      <c r="G30" s="18">
        <v>0</v>
      </c>
      <c r="H30" s="19" t="e">
        <v>#N/A</v>
      </c>
      <c r="I30" s="19" t="s">
        <v>75</v>
      </c>
      <c r="J30" s="19"/>
      <c r="K30" s="19"/>
      <c r="L30" s="19">
        <f t="shared" si="2"/>
        <v>0</v>
      </c>
      <c r="M30" s="19"/>
      <c r="N30" s="19"/>
      <c r="O30" s="19">
        <v>0</v>
      </c>
      <c r="P30" s="19">
        <f t="shared" si="4"/>
        <v>0</v>
      </c>
      <c r="Q30" s="20"/>
      <c r="R30" s="9">
        <f>IFERROR(VLOOKUP(A30,заказ!A:B,2,0),0)</f>
        <v>0</v>
      </c>
      <c r="S30" s="20"/>
      <c r="T30" s="19"/>
      <c r="U30" s="4" t="e">
        <f t="shared" si="5"/>
        <v>#DIV/0!</v>
      </c>
      <c r="V30" s="19" t="e">
        <f t="shared" si="6"/>
        <v>#DIV/0!</v>
      </c>
      <c r="W30" s="19">
        <v>2.5691999999999999</v>
      </c>
      <c r="X30" s="19">
        <v>0</v>
      </c>
      <c r="Y30" s="19">
        <v>0.55159999999999998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/>
      <c r="AH30" s="4">
        <f t="shared" si="7"/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5">
      <c r="A31" s="21" t="s">
        <v>76</v>
      </c>
      <c r="B31" s="21" t="s">
        <v>35</v>
      </c>
      <c r="C31" s="21"/>
      <c r="D31" s="21"/>
      <c r="E31" s="21"/>
      <c r="F31" s="21"/>
      <c r="G31" s="22">
        <v>0</v>
      </c>
      <c r="H31" s="21">
        <v>60</v>
      </c>
      <c r="I31" s="21">
        <v>8444187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f t="shared" si="4"/>
        <v>0</v>
      </c>
      <c r="Q31" s="23"/>
      <c r="R31" s="9">
        <f>IFERROR(VLOOKUP(A31,заказ!A:B,2,0),0)</f>
        <v>0</v>
      </c>
      <c r="S31" s="23"/>
      <c r="T31" s="21"/>
      <c r="U31" s="4" t="e">
        <f t="shared" si="5"/>
        <v>#DIV/0!</v>
      </c>
      <c r="V31" s="21" t="e">
        <f t="shared" si="6"/>
        <v>#DIV/0!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 t="s">
        <v>36</v>
      </c>
      <c r="AH31" s="4">
        <f t="shared" si="7"/>
        <v>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15.75" thickBot="1" x14ac:dyDescent="0.3">
      <c r="A32" s="21" t="s">
        <v>77</v>
      </c>
      <c r="B32" s="21" t="s">
        <v>35</v>
      </c>
      <c r="C32" s="21"/>
      <c r="D32" s="21"/>
      <c r="E32" s="21"/>
      <c r="F32" s="21"/>
      <c r="G32" s="22">
        <v>0</v>
      </c>
      <c r="H32" s="21">
        <v>90</v>
      </c>
      <c r="I32" s="21">
        <v>8444194</v>
      </c>
      <c r="J32" s="21"/>
      <c r="K32" s="21"/>
      <c r="L32" s="21">
        <f t="shared" si="2"/>
        <v>0</v>
      </c>
      <c r="M32" s="21"/>
      <c r="N32" s="21"/>
      <c r="O32" s="21">
        <v>0</v>
      </c>
      <c r="P32" s="21">
        <f t="shared" si="4"/>
        <v>0</v>
      </c>
      <c r="Q32" s="23"/>
      <c r="R32" s="9">
        <f>IFERROR(VLOOKUP(A32,заказ!A:B,2,0),0)</f>
        <v>0</v>
      </c>
      <c r="S32" s="23"/>
      <c r="T32" s="21"/>
      <c r="U32" s="4" t="e">
        <f t="shared" si="5"/>
        <v>#DIV/0!</v>
      </c>
      <c r="V32" s="21" t="e">
        <f t="shared" si="6"/>
        <v>#DIV/0!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 t="s">
        <v>36</v>
      </c>
      <c r="AH32" s="4">
        <f t="shared" si="7"/>
        <v>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5">
      <c r="A33" s="12" t="s">
        <v>78</v>
      </c>
      <c r="B33" s="13" t="s">
        <v>35</v>
      </c>
      <c r="C33" s="13">
        <v>71</v>
      </c>
      <c r="D33" s="13"/>
      <c r="E33" s="13">
        <v>37</v>
      </c>
      <c r="F33" s="14">
        <v>34</v>
      </c>
      <c r="G33" s="7">
        <v>0.2</v>
      </c>
      <c r="H33" s="4">
        <v>120</v>
      </c>
      <c r="I33" s="4" t="s">
        <v>79</v>
      </c>
      <c r="J33" s="4"/>
      <c r="K33" s="4">
        <v>38</v>
      </c>
      <c r="L33" s="4">
        <f t="shared" si="2"/>
        <v>-1</v>
      </c>
      <c r="M33" s="4"/>
      <c r="N33" s="4"/>
      <c r="O33" s="4">
        <v>0</v>
      </c>
      <c r="P33" s="4">
        <f t="shared" si="4"/>
        <v>7.4</v>
      </c>
      <c r="Q33" s="9">
        <f>25*(P33+P34)-O33-O34-F33-F34</f>
        <v>94</v>
      </c>
      <c r="R33" s="9">
        <f>IFERROR(VLOOKUP(A33,заказ!A:B,2,0),0)</f>
        <v>90</v>
      </c>
      <c r="S33" s="9"/>
      <c r="T33" s="4"/>
      <c r="U33" s="4">
        <f t="shared" si="5"/>
        <v>16.756756756756754</v>
      </c>
      <c r="V33" s="4">
        <f t="shared" si="6"/>
        <v>4.5945945945945947</v>
      </c>
      <c r="W33" s="4">
        <v>0</v>
      </c>
      <c r="X33" s="4">
        <v>0</v>
      </c>
      <c r="Y33" s="4">
        <v>0</v>
      </c>
      <c r="Z33" s="4">
        <v>3</v>
      </c>
      <c r="AA33" s="4">
        <v>1.4</v>
      </c>
      <c r="AB33" s="4">
        <v>2.6</v>
      </c>
      <c r="AC33" s="4">
        <v>1.4</v>
      </c>
      <c r="AD33" s="4">
        <v>1.4</v>
      </c>
      <c r="AE33" s="4">
        <v>5.2</v>
      </c>
      <c r="AF33" s="4">
        <v>3</v>
      </c>
      <c r="AG33" s="4" t="s">
        <v>80</v>
      </c>
      <c r="AH33" s="4">
        <f t="shared" si="7"/>
        <v>18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ht="15.75" thickBot="1" x14ac:dyDescent="0.3">
      <c r="A34" s="15" t="s">
        <v>81</v>
      </c>
      <c r="B34" s="16" t="s">
        <v>35</v>
      </c>
      <c r="C34" s="16"/>
      <c r="D34" s="16">
        <v>140</v>
      </c>
      <c r="E34" s="16">
        <v>6</v>
      </c>
      <c r="F34" s="17">
        <v>87</v>
      </c>
      <c r="G34" s="18">
        <v>0</v>
      </c>
      <c r="H34" s="19" t="e">
        <v>#N/A</v>
      </c>
      <c r="I34" s="19" t="s">
        <v>61</v>
      </c>
      <c r="J34" s="19" t="s">
        <v>78</v>
      </c>
      <c r="K34" s="19">
        <v>6</v>
      </c>
      <c r="L34" s="19">
        <f t="shared" si="2"/>
        <v>0</v>
      </c>
      <c r="M34" s="19"/>
      <c r="N34" s="19"/>
      <c r="O34" s="19"/>
      <c r="P34" s="19">
        <f t="shared" si="4"/>
        <v>1.2</v>
      </c>
      <c r="Q34" s="20"/>
      <c r="R34" s="9">
        <f>IFERROR(VLOOKUP(A34,заказ!A:B,2,0),0)</f>
        <v>0</v>
      </c>
      <c r="S34" s="20"/>
      <c r="T34" s="19"/>
      <c r="U34" s="4">
        <f t="shared" si="5"/>
        <v>72.5</v>
      </c>
      <c r="V34" s="19">
        <f t="shared" si="6"/>
        <v>72.5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/>
      <c r="AH34" s="4">
        <f t="shared" si="7"/>
        <v>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5">
      <c r="A35" s="12" t="s">
        <v>82</v>
      </c>
      <c r="B35" s="13" t="s">
        <v>50</v>
      </c>
      <c r="C35" s="13"/>
      <c r="D35" s="13"/>
      <c r="E35" s="13"/>
      <c r="F35" s="14"/>
      <c r="G35" s="7">
        <v>1</v>
      </c>
      <c r="H35" s="4">
        <v>120</v>
      </c>
      <c r="I35" s="4" t="s">
        <v>83</v>
      </c>
      <c r="J35" s="4"/>
      <c r="K35" s="4"/>
      <c r="L35" s="4">
        <f t="shared" si="2"/>
        <v>0</v>
      </c>
      <c r="M35" s="4"/>
      <c r="N35" s="4"/>
      <c r="O35" s="4">
        <v>45</v>
      </c>
      <c r="P35" s="4">
        <f t="shared" si="4"/>
        <v>0</v>
      </c>
      <c r="Q35" s="9">
        <f>25*(P35+P36)-O35-O36-F35-F36</f>
        <v>18.925000000000004</v>
      </c>
      <c r="R35" s="9">
        <f>IFERROR(VLOOKUP(A35,заказ!A:B,2,0),0)</f>
        <v>15</v>
      </c>
      <c r="S35" s="9"/>
      <c r="T35" s="4"/>
      <c r="U35" s="4" t="e">
        <f t="shared" si="5"/>
        <v>#DIV/0!</v>
      </c>
      <c r="V35" s="4" t="e">
        <f t="shared" si="6"/>
        <v>#DIV/0!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2.5184000000000002</v>
      </c>
      <c r="AG35" s="4" t="s">
        <v>84</v>
      </c>
      <c r="AH35" s="4">
        <f t="shared" si="7"/>
        <v>15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15.75" thickBot="1" x14ac:dyDescent="0.3">
      <c r="A36" s="15" t="s">
        <v>85</v>
      </c>
      <c r="B36" s="16" t="s">
        <v>50</v>
      </c>
      <c r="C36" s="16">
        <v>13.265000000000001</v>
      </c>
      <c r="D36" s="16"/>
      <c r="E36" s="16">
        <v>12.865</v>
      </c>
      <c r="F36" s="17">
        <v>0.4</v>
      </c>
      <c r="G36" s="18">
        <v>0</v>
      </c>
      <c r="H36" s="19" t="e">
        <v>#N/A</v>
      </c>
      <c r="I36" s="19" t="s">
        <v>61</v>
      </c>
      <c r="J36" s="19" t="s">
        <v>82</v>
      </c>
      <c r="K36" s="19">
        <v>13.28</v>
      </c>
      <c r="L36" s="19">
        <f t="shared" si="2"/>
        <v>-0.41499999999999915</v>
      </c>
      <c r="M36" s="19"/>
      <c r="N36" s="19"/>
      <c r="O36" s="19">
        <v>0</v>
      </c>
      <c r="P36" s="19">
        <f t="shared" si="4"/>
        <v>2.573</v>
      </c>
      <c r="Q36" s="20"/>
      <c r="R36" s="9">
        <f>IFERROR(VLOOKUP(A36,заказ!A:B,2,0),0)</f>
        <v>0</v>
      </c>
      <c r="S36" s="20"/>
      <c r="T36" s="19"/>
      <c r="U36" s="4">
        <f t="shared" si="5"/>
        <v>0.15546055188495919</v>
      </c>
      <c r="V36" s="19">
        <f t="shared" si="6"/>
        <v>0.15546055188495919</v>
      </c>
      <c r="W36" s="19">
        <v>2.597</v>
      </c>
      <c r="X36" s="19">
        <v>1.262</v>
      </c>
      <c r="Y36" s="19">
        <v>0.64200000000000002</v>
      </c>
      <c r="Z36" s="19">
        <v>1.9770000000000001</v>
      </c>
      <c r="AA36" s="19">
        <v>0.65900000000000003</v>
      </c>
      <c r="AB36" s="19">
        <v>1.264</v>
      </c>
      <c r="AC36" s="19">
        <v>1.9359999999999999</v>
      </c>
      <c r="AD36" s="19">
        <v>0</v>
      </c>
      <c r="AE36" s="19">
        <v>0</v>
      </c>
      <c r="AF36" s="19">
        <v>0</v>
      </c>
      <c r="AG36" s="19"/>
      <c r="AH36" s="4">
        <f t="shared" si="7"/>
        <v>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5">
      <c r="A37" s="12" t="s">
        <v>86</v>
      </c>
      <c r="B37" s="13" t="s">
        <v>35</v>
      </c>
      <c r="C37" s="13">
        <v>-10</v>
      </c>
      <c r="D37" s="13">
        <v>12</v>
      </c>
      <c r="E37" s="13">
        <v>2</v>
      </c>
      <c r="F37" s="14"/>
      <c r="G37" s="7">
        <v>0.2</v>
      </c>
      <c r="H37" s="4">
        <v>120</v>
      </c>
      <c r="I37" s="4" t="s">
        <v>87</v>
      </c>
      <c r="J37" s="4"/>
      <c r="K37" s="4">
        <v>2</v>
      </c>
      <c r="L37" s="4">
        <f t="shared" si="2"/>
        <v>0</v>
      </c>
      <c r="M37" s="4"/>
      <c r="N37" s="4"/>
      <c r="O37" s="4">
        <v>200</v>
      </c>
      <c r="P37" s="4">
        <f t="shared" si="4"/>
        <v>0.4</v>
      </c>
      <c r="Q37" s="9"/>
      <c r="R37" s="9">
        <f>IFERROR(VLOOKUP(A37,заказ!A:B,2,0),0)</f>
        <v>0</v>
      </c>
      <c r="S37" s="9"/>
      <c r="T37" s="4"/>
      <c r="U37" s="4">
        <f t="shared" si="5"/>
        <v>500</v>
      </c>
      <c r="V37" s="4">
        <f t="shared" si="6"/>
        <v>500</v>
      </c>
      <c r="W37" s="4">
        <v>2</v>
      </c>
      <c r="X37" s="4">
        <v>0</v>
      </c>
      <c r="Y37" s="4">
        <v>-0.4</v>
      </c>
      <c r="Z37" s="4">
        <v>0</v>
      </c>
      <c r="AA37" s="4">
        <v>0</v>
      </c>
      <c r="AB37" s="4">
        <v>1</v>
      </c>
      <c r="AC37" s="4">
        <v>1.2</v>
      </c>
      <c r="AD37" s="4">
        <v>7.4</v>
      </c>
      <c r="AE37" s="4">
        <v>9.4</v>
      </c>
      <c r="AF37" s="4">
        <v>3</v>
      </c>
      <c r="AG37" s="4" t="s">
        <v>88</v>
      </c>
      <c r="AH37" s="4">
        <f t="shared" si="7"/>
        <v>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5.75" thickBot="1" x14ac:dyDescent="0.3">
      <c r="A38" s="15" t="s">
        <v>89</v>
      </c>
      <c r="B38" s="16" t="s">
        <v>35</v>
      </c>
      <c r="C38" s="16">
        <v>23</v>
      </c>
      <c r="D38" s="16">
        <v>130</v>
      </c>
      <c r="E38" s="16">
        <v>31</v>
      </c>
      <c r="F38" s="17">
        <v>75</v>
      </c>
      <c r="G38" s="18">
        <v>0</v>
      </c>
      <c r="H38" s="19" t="e">
        <v>#N/A</v>
      </c>
      <c r="I38" s="19" t="s">
        <v>61</v>
      </c>
      <c r="J38" s="19" t="s">
        <v>86</v>
      </c>
      <c r="K38" s="19">
        <v>37</v>
      </c>
      <c r="L38" s="19">
        <f t="shared" si="2"/>
        <v>-6</v>
      </c>
      <c r="M38" s="19"/>
      <c r="N38" s="19"/>
      <c r="O38" s="19">
        <v>0</v>
      </c>
      <c r="P38" s="19">
        <f t="shared" si="4"/>
        <v>6.2</v>
      </c>
      <c r="Q38" s="20"/>
      <c r="R38" s="9">
        <f>IFERROR(VLOOKUP(A38,заказ!A:B,2,0),0)</f>
        <v>0</v>
      </c>
      <c r="S38" s="20"/>
      <c r="T38" s="19"/>
      <c r="U38" s="4">
        <f t="shared" si="5"/>
        <v>12.096774193548386</v>
      </c>
      <c r="V38" s="19">
        <f t="shared" si="6"/>
        <v>12.096774193548386</v>
      </c>
      <c r="W38" s="19">
        <v>10.199999999999999</v>
      </c>
      <c r="X38" s="19">
        <v>8.6</v>
      </c>
      <c r="Y38" s="19">
        <v>8</v>
      </c>
      <c r="Z38" s="19">
        <v>8</v>
      </c>
      <c r="AA38" s="19">
        <v>6.8</v>
      </c>
      <c r="AB38" s="19">
        <v>7</v>
      </c>
      <c r="AC38" s="19">
        <v>0</v>
      </c>
      <c r="AD38" s="19">
        <v>0</v>
      </c>
      <c r="AE38" s="19">
        <v>0</v>
      </c>
      <c r="AF38" s="19">
        <v>0</v>
      </c>
      <c r="AG38" s="19"/>
      <c r="AH38" s="4">
        <f t="shared" si="7"/>
        <v>0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5">
      <c r="A39" s="12" t="s">
        <v>90</v>
      </c>
      <c r="B39" s="13" t="s">
        <v>50</v>
      </c>
      <c r="C39" s="13"/>
      <c r="D39" s="13"/>
      <c r="E39" s="13"/>
      <c r="F39" s="14"/>
      <c r="G39" s="7">
        <v>1</v>
      </c>
      <c r="H39" s="4">
        <v>120</v>
      </c>
      <c r="I39" s="4" t="s">
        <v>91</v>
      </c>
      <c r="J39" s="4"/>
      <c r="K39" s="4"/>
      <c r="L39" s="4">
        <f t="shared" si="2"/>
        <v>0</v>
      </c>
      <c r="M39" s="4"/>
      <c r="N39" s="4"/>
      <c r="O39" s="4">
        <v>15</v>
      </c>
      <c r="P39" s="4">
        <f t="shared" si="4"/>
        <v>0</v>
      </c>
      <c r="Q39" s="9"/>
      <c r="R39" s="9">
        <f>IFERROR(VLOOKUP(A39,заказ!A:B,2,0),0)</f>
        <v>0</v>
      </c>
      <c r="S39" s="9"/>
      <c r="T39" s="4"/>
      <c r="U39" s="4" t="e">
        <f t="shared" si="5"/>
        <v>#DIV/0!</v>
      </c>
      <c r="V39" s="4" t="e">
        <f t="shared" si="6"/>
        <v>#DIV/0!</v>
      </c>
      <c r="W39" s="4">
        <v>0</v>
      </c>
      <c r="X39" s="4">
        <v>0</v>
      </c>
      <c r="Y39" s="4">
        <v>0</v>
      </c>
      <c r="Z39" s="4">
        <v>0</v>
      </c>
      <c r="AA39" s="4">
        <v>-0.16600000000000001</v>
      </c>
      <c r="AB39" s="4">
        <v>0</v>
      </c>
      <c r="AC39" s="4">
        <v>0</v>
      </c>
      <c r="AD39" s="4">
        <v>0</v>
      </c>
      <c r="AE39" s="4">
        <v>2.2016</v>
      </c>
      <c r="AF39" s="4">
        <v>5.7472000000000003</v>
      </c>
      <c r="AG39" s="4" t="s">
        <v>92</v>
      </c>
      <c r="AH39" s="4">
        <f t="shared" si="7"/>
        <v>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5.75" thickBot="1" x14ac:dyDescent="0.3">
      <c r="A40" s="15" t="s">
        <v>93</v>
      </c>
      <c r="B40" s="16" t="s">
        <v>50</v>
      </c>
      <c r="C40" s="16">
        <v>49.433999999999997</v>
      </c>
      <c r="D40" s="16"/>
      <c r="E40" s="16"/>
      <c r="F40" s="17">
        <v>49.433999999999997</v>
      </c>
      <c r="G40" s="18">
        <v>0</v>
      </c>
      <c r="H40" s="19" t="e">
        <v>#N/A</v>
      </c>
      <c r="I40" s="19" t="s">
        <v>61</v>
      </c>
      <c r="J40" s="19" t="s">
        <v>90</v>
      </c>
      <c r="K40" s="19"/>
      <c r="L40" s="19">
        <f t="shared" si="2"/>
        <v>0</v>
      </c>
      <c r="M40" s="19"/>
      <c r="N40" s="19"/>
      <c r="O40" s="19">
        <v>0</v>
      </c>
      <c r="P40" s="19">
        <f t="shared" si="4"/>
        <v>0</v>
      </c>
      <c r="Q40" s="20"/>
      <c r="R40" s="9">
        <f>IFERROR(VLOOKUP(A40,заказ!A:B,2,0),0)</f>
        <v>0</v>
      </c>
      <c r="S40" s="20"/>
      <c r="T40" s="19"/>
      <c r="U40" s="4" t="e">
        <f t="shared" si="5"/>
        <v>#DIV/0!</v>
      </c>
      <c r="V40" s="19" t="e">
        <f t="shared" si="6"/>
        <v>#DIV/0!</v>
      </c>
      <c r="W40" s="19">
        <v>1.4059999999999999</v>
      </c>
      <c r="X40" s="19">
        <v>2.1983999999999999</v>
      </c>
      <c r="Y40" s="19">
        <v>2.9260000000000002</v>
      </c>
      <c r="Z40" s="19">
        <v>0</v>
      </c>
      <c r="AA40" s="19">
        <v>0.72760000000000002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25" t="s">
        <v>39</v>
      </c>
      <c r="AH40" s="4">
        <f t="shared" si="7"/>
        <v>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5">
      <c r="A42" s="4" t="s">
        <v>41</v>
      </c>
      <c r="B42" s="4" t="s">
        <v>35</v>
      </c>
      <c r="C42" s="4">
        <v>3</v>
      </c>
      <c r="D42" s="4"/>
      <c r="E42" s="4">
        <v>3</v>
      </c>
      <c r="F42" s="4"/>
      <c r="G42" s="7">
        <v>0.18</v>
      </c>
      <c r="H42" s="4">
        <v>120</v>
      </c>
      <c r="I42" s="4"/>
      <c r="J42" s="4"/>
      <c r="K42" s="4">
        <v>3</v>
      </c>
      <c r="L42" s="4">
        <f>E42-K42</f>
        <v>0</v>
      </c>
      <c r="M42" s="4"/>
      <c r="N42" s="4"/>
      <c r="O42" s="4">
        <v>50</v>
      </c>
      <c r="P42" s="4">
        <f t="shared" ref="P42:P45" si="8">E42/5</f>
        <v>0.6</v>
      </c>
      <c r="Q42" s="9"/>
      <c r="R42" s="9"/>
      <c r="S42" s="9"/>
      <c r="T42" s="4"/>
      <c r="U42" s="4">
        <f t="shared" ref="U42:U45" si="9">(F42+O42+Q42)/P42</f>
        <v>83.333333333333343</v>
      </c>
      <c r="V42" s="4">
        <f t="shared" ref="V42:V45" si="10">(F42+O42)/P42</f>
        <v>83.333333333333343</v>
      </c>
      <c r="W42" s="4">
        <v>3</v>
      </c>
      <c r="X42" s="4">
        <v>0.4</v>
      </c>
      <c r="Y42" s="4">
        <v>0</v>
      </c>
      <c r="Z42" s="4">
        <v>0</v>
      </c>
      <c r="AA42" s="4">
        <v>0.2</v>
      </c>
      <c r="AB42" s="4">
        <v>0.2</v>
      </c>
      <c r="AC42" s="4">
        <v>2</v>
      </c>
      <c r="AD42" s="4">
        <v>0.8</v>
      </c>
      <c r="AE42" s="4">
        <v>2.2000000000000002</v>
      </c>
      <c r="AF42" s="4">
        <v>2.6</v>
      </c>
      <c r="AG42" s="4" t="s">
        <v>42</v>
      </c>
      <c r="AH42" s="4">
        <f>G42*Q42</f>
        <v>0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5">
      <c r="A43" s="4" t="s">
        <v>43</v>
      </c>
      <c r="B43" s="4" t="s">
        <v>35</v>
      </c>
      <c r="C43" s="4">
        <v>4</v>
      </c>
      <c r="D43" s="4"/>
      <c r="E43" s="4">
        <v>4</v>
      </c>
      <c r="F43" s="4"/>
      <c r="G43" s="7">
        <v>0.18</v>
      </c>
      <c r="H43" s="4">
        <v>120</v>
      </c>
      <c r="I43" s="4"/>
      <c r="J43" s="4"/>
      <c r="K43" s="4">
        <v>6</v>
      </c>
      <c r="L43" s="4">
        <f>E43-K43</f>
        <v>-2</v>
      </c>
      <c r="M43" s="4"/>
      <c r="N43" s="4"/>
      <c r="O43" s="4">
        <v>50</v>
      </c>
      <c r="P43" s="4">
        <f t="shared" si="8"/>
        <v>0.8</v>
      </c>
      <c r="Q43" s="9"/>
      <c r="R43" s="9"/>
      <c r="S43" s="9"/>
      <c r="T43" s="4"/>
      <c r="U43" s="4">
        <f t="shared" si="9"/>
        <v>62.5</v>
      </c>
      <c r="V43" s="4">
        <f t="shared" si="10"/>
        <v>62.5</v>
      </c>
      <c r="W43" s="4">
        <v>2.6</v>
      </c>
      <c r="X43" s="4">
        <v>0.6</v>
      </c>
      <c r="Y43" s="4">
        <v>0</v>
      </c>
      <c r="Z43" s="4">
        <v>0.8</v>
      </c>
      <c r="AA43" s="4">
        <v>0.2</v>
      </c>
      <c r="AB43" s="4">
        <v>0.6</v>
      </c>
      <c r="AC43" s="4">
        <v>2</v>
      </c>
      <c r="AD43" s="4">
        <v>0.8</v>
      </c>
      <c r="AE43" s="4">
        <v>2.6</v>
      </c>
      <c r="AF43" s="4">
        <v>1.2</v>
      </c>
      <c r="AG43" s="4" t="s">
        <v>42</v>
      </c>
      <c r="AH43" s="4">
        <f>G43*Q43</f>
        <v>0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25">
      <c r="A44" s="21" t="s">
        <v>34</v>
      </c>
      <c r="B44" s="21" t="s">
        <v>35</v>
      </c>
      <c r="C44" s="21"/>
      <c r="D44" s="21"/>
      <c r="E44" s="21"/>
      <c r="F44" s="21"/>
      <c r="G44" s="22">
        <v>0</v>
      </c>
      <c r="H44" s="21"/>
      <c r="I44" s="21">
        <v>4421577</v>
      </c>
      <c r="J44" s="21"/>
      <c r="K44" s="21"/>
      <c r="L44" s="21">
        <f>E44-K44</f>
        <v>0</v>
      </c>
      <c r="M44" s="21"/>
      <c r="N44" s="21"/>
      <c r="O44" s="21">
        <v>0</v>
      </c>
      <c r="P44" s="21">
        <f t="shared" si="8"/>
        <v>0</v>
      </c>
      <c r="Q44" s="23"/>
      <c r="R44" s="23"/>
      <c r="S44" s="23"/>
      <c r="T44" s="21"/>
      <c r="U44" s="21" t="e">
        <f t="shared" si="9"/>
        <v>#DIV/0!</v>
      </c>
      <c r="V44" s="21" t="e">
        <f t="shared" si="10"/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 t="s">
        <v>36</v>
      </c>
      <c r="AH44" s="21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5">
      <c r="A45" s="21" t="s">
        <v>37</v>
      </c>
      <c r="B45" s="21" t="s">
        <v>35</v>
      </c>
      <c r="C45" s="21"/>
      <c r="D45" s="21"/>
      <c r="E45" s="21"/>
      <c r="F45" s="21"/>
      <c r="G45" s="22">
        <v>0</v>
      </c>
      <c r="H45" s="21"/>
      <c r="I45" s="21">
        <v>4421584</v>
      </c>
      <c r="J45" s="21"/>
      <c r="K45" s="21"/>
      <c r="L45" s="21">
        <f>E45-K45</f>
        <v>0</v>
      </c>
      <c r="M45" s="21"/>
      <c r="N45" s="21"/>
      <c r="O45" s="21">
        <v>0</v>
      </c>
      <c r="P45" s="21">
        <f t="shared" si="8"/>
        <v>0</v>
      </c>
      <c r="Q45" s="23"/>
      <c r="R45" s="23"/>
      <c r="S45" s="23"/>
      <c r="T45" s="21"/>
      <c r="U45" s="21" t="e">
        <f t="shared" si="9"/>
        <v>#DIV/0!</v>
      </c>
      <c r="V45" s="21" t="e">
        <f t="shared" si="10"/>
        <v>#DIV/0!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 t="s">
        <v>36</v>
      </c>
      <c r="AH45" s="21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25">
      <c r="A46" s="4"/>
      <c r="B46" s="4"/>
      <c r="C46" s="4"/>
      <c r="D46" s="4"/>
      <c r="E46" s="4"/>
      <c r="F46" s="4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5">
      <c r="A47" s="4"/>
      <c r="B47" s="4"/>
      <c r="C47" s="4"/>
      <c r="D47" s="4"/>
      <c r="E47" s="4"/>
      <c r="F47" s="4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5">
      <c r="A48" s="4"/>
      <c r="B48" s="4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5">
      <c r="A49" s="4"/>
      <c r="B49" s="4"/>
      <c r="C49" s="4"/>
      <c r="D49" s="4"/>
      <c r="E49" s="4"/>
      <c r="F49" s="4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5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5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5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5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5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5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</sheetData>
  <autoFilter ref="A3:AH40" xr:uid="{6AAAD5D3-77FF-4705-B324-89A7C3F3FFA3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2776-1C17-48F5-A76A-FD43AF650963}">
  <dimension ref="A1:B5"/>
  <sheetViews>
    <sheetView workbookViewId="0">
      <selection activeCell="R4" sqref="R4"/>
    </sheetView>
  </sheetViews>
  <sheetFormatPr defaultRowHeight="15" x14ac:dyDescent="0.25"/>
  <cols>
    <col min="1" max="1" width="74" bestFit="1" customWidth="1"/>
  </cols>
  <sheetData>
    <row r="1" spans="1:2" x14ac:dyDescent="0.25">
      <c r="A1" t="s">
        <v>38</v>
      </c>
      <c r="B1">
        <v>32</v>
      </c>
    </row>
    <row r="2" spans="1:2" x14ac:dyDescent="0.25">
      <c r="A2" t="s">
        <v>40</v>
      </c>
      <c r="B2">
        <v>32</v>
      </c>
    </row>
    <row r="3" spans="1:2" x14ac:dyDescent="0.25">
      <c r="A3" t="s">
        <v>52</v>
      </c>
      <c r="B3">
        <v>30</v>
      </c>
    </row>
    <row r="4" spans="1:2" x14ac:dyDescent="0.25">
      <c r="A4" t="s">
        <v>78</v>
      </c>
      <c r="B4">
        <v>90</v>
      </c>
    </row>
    <row r="5" spans="1:2" x14ac:dyDescent="0.25">
      <c r="A5" t="s">
        <v>82</v>
      </c>
      <c r="B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2025-09-08T11:06:47Z</dcterms:created>
  <dcterms:modified xsi:type="dcterms:W3CDTF">2025-09-10T11:03:13Z</dcterms:modified>
</cp:coreProperties>
</file>