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EF5F26C-1B51-4D06-A1AD-D9274D49BE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Z379" i="1"/>
  <c r="F511" i="1"/>
  <c r="F9" i="1"/>
  <c r="J9" i="1"/>
  <c r="Z22" i="1"/>
  <c r="Z23" i="1" s="1"/>
  <c r="BN22" i="1"/>
  <c r="BP22" i="1"/>
  <c r="Y23" i="1"/>
  <c r="X501" i="1"/>
  <c r="Z26" i="1"/>
  <c r="Z32" i="1" s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BP164" i="1"/>
  <c r="BN164" i="1"/>
  <c r="Z164" i="1"/>
  <c r="Z168" i="1" s="1"/>
  <c r="Y168" i="1"/>
  <c r="Z174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BP225" i="1"/>
  <c r="BN225" i="1"/>
  <c r="Z225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Y505" i="1"/>
  <c r="Y502" i="1"/>
  <c r="Z415" i="1"/>
  <c r="Z270" i="1"/>
  <c r="Z200" i="1"/>
  <c r="Z78" i="1"/>
  <c r="Z506" i="1" s="1"/>
  <c r="Z64" i="1"/>
  <c r="Y503" i="1"/>
  <c r="Z303" i="1"/>
  <c r="Z293" i="1"/>
  <c r="Z212" i="1"/>
  <c r="Y501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<sst xmlns="http://schemas.openxmlformats.org/spreadsheetml/2006/main" count="2210" uniqueCount="806">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</sst>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30</v>
      </c>
      <c r="Y159" s="550">
        <f t="shared" ref="Y159:Y167" si="11">IFERROR(IF(X159="",0,CEILING((X159/$H159),1)*$H159),"")</f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31.928571428571427</v>
      </c>
      <c r="BN159" s="64">
        <f t="shared" ref="BN159:BN167" si="13">IFERROR(Y159*I159/H159,"0")</f>
        <v>35.76</v>
      </c>
      <c r="BO159" s="64">
        <f t="shared" ref="BO159:BO167" si="14">IFERROR(1/J159*(X159/H159),"0")</f>
        <v>5.4112554112554112E-2</v>
      </c>
      <c r="BP159" s="64">
        <f t="shared" ref="BP159:BP167" si="15">IFERROR(1/J159*(Y159/H159),"0")</f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40</v>
      </c>
      <c r="Y160" s="550">
        <f t="shared" si="11"/>
        <v>42</v>
      </c>
      <c r="Z160" s="36">
        <f>IFERROR(IF(Y160=0,"",ROUNDUP(Y160/H160,0)*0.00902),"")</f>
        <v>9.0200000000000002E-2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42.571428571428562</v>
      </c>
      <c r="BN160" s="64">
        <f t="shared" si="13"/>
        <v>44.699999999999996</v>
      </c>
      <c r="BO160" s="64">
        <f t="shared" si="14"/>
        <v>7.2150072150072145E-2</v>
      </c>
      <c r="BP160" s="64">
        <f t="shared" si="15"/>
        <v>7.575757575757576E-2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80</v>
      </c>
      <c r="Y161" s="550">
        <f t="shared" si="11"/>
        <v>84</v>
      </c>
      <c r="Z161" s="36">
        <f>IFERROR(IF(Y161=0,"",ROUNDUP(Y161/H161,0)*0.00902),"")</f>
        <v>0.1804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84</v>
      </c>
      <c r="BN161" s="64">
        <f t="shared" si="13"/>
        <v>88.199999999999989</v>
      </c>
      <c r="BO161" s="64">
        <f t="shared" si="14"/>
        <v>0.14430014430014429</v>
      </c>
      <c r="BP161" s="64">
        <f t="shared" si="15"/>
        <v>0.15151515151515152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8.3999999999999986</v>
      </c>
      <c r="Y165" s="550">
        <f t="shared" si="11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8.7999999999999989</v>
      </c>
      <c r="BN165" s="64">
        <f t="shared" si="13"/>
        <v>8.8000000000000007</v>
      </c>
      <c r="BO165" s="64">
        <f t="shared" si="14"/>
        <v>1.7094017094017092E-2</v>
      </c>
      <c r="BP165" s="64">
        <f t="shared" si="15"/>
        <v>1.7094017094017096E-2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39.714285714285708</v>
      </c>
      <c r="Y168" s="551">
        <f>IFERROR(Y159/H159,"0")+IFERROR(Y160/H160,"0")+IFERROR(Y161/H161,"0")+IFERROR(Y162/H162,"0")+IFERROR(Y163/H163,"0")+IFERROR(Y164/H164,"0")+IFERROR(Y165/H165,"0")+IFERROR(Y166/H166,"0")+IFERROR(Y167/H167,"0")</f>
        <v>42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0.36284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158.4</v>
      </c>
      <c r="Y169" s="551">
        <f>IFERROR(SUM(Y159:Y167),"0")</f>
        <v>168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350</v>
      </c>
      <c r="Y192" s="550">
        <f t="shared" ref="Y192:Y199" si="16">IFERROR(IF(X192="",0,CEILING((X192/$H192),1)*$H192),"")</f>
        <v>351</v>
      </c>
      <c r="Z192" s="36">
        <f>IFERROR(IF(Y192=0,"",ROUNDUP(Y192/H192,0)*0.00902),"")</f>
        <v>0.58630000000000004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363.61111111111109</v>
      </c>
      <c r="BN192" s="64">
        <f t="shared" ref="BN192:BN199" si="18">IFERROR(Y192*I192/H192,"0")</f>
        <v>364.65</v>
      </c>
      <c r="BO192" s="64">
        <f t="shared" ref="BO192:BO199" si="19">IFERROR(1/J192*(X192/H192),"0")</f>
        <v>0.49102132435465767</v>
      </c>
      <c r="BP192" s="64">
        <f t="shared" ref="BP192:BP199" si="20">IFERROR(1/J192*(Y192/H192),"0")</f>
        <v>0.49242424242424243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250</v>
      </c>
      <c r="Y193" s="550">
        <f t="shared" si="16"/>
        <v>253.8</v>
      </c>
      <c r="Z193" s="36">
        <f>IFERROR(IF(Y193=0,"",ROUNDUP(Y193/H193,0)*0.00902),"")</f>
        <v>0.42393999999999998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259.72222222222223</v>
      </c>
      <c r="BN193" s="64">
        <f t="shared" si="18"/>
        <v>263.67</v>
      </c>
      <c r="BO193" s="64">
        <f t="shared" si="19"/>
        <v>0.35072951739618402</v>
      </c>
      <c r="BP193" s="64">
        <f t="shared" si="20"/>
        <v>0.35606060606060608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350</v>
      </c>
      <c r="Y194" s="550">
        <f t="shared" si="16"/>
        <v>351</v>
      </c>
      <c r="Z194" s="36">
        <f>IFERROR(IF(Y194=0,"",ROUNDUP(Y194/H194,0)*0.00902),"")</f>
        <v>0.58630000000000004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363.61111111111109</v>
      </c>
      <c r="BN194" s="64">
        <f t="shared" si="18"/>
        <v>364.65</v>
      </c>
      <c r="BO194" s="64">
        <f t="shared" si="19"/>
        <v>0.49102132435465767</v>
      </c>
      <c r="BP194" s="64">
        <f t="shared" si="20"/>
        <v>0.49242424242424243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300</v>
      </c>
      <c r="Y195" s="550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231.48148148148147</v>
      </c>
      <c r="Y200" s="551">
        <f>IFERROR(Y192/H192,"0")+IFERROR(Y193/H193,"0")+IFERROR(Y194/H194,"0")+IFERROR(Y195/H195,"0")+IFERROR(Y196/H196,"0")+IFERROR(Y197/H197,"0")+IFERROR(Y198/H198,"0")+IFERROR(Y199/H199,"0")</f>
        <v>233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2.1016599999999999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1250</v>
      </c>
      <c r="Y201" s="551">
        <f>IFERROR(SUM(Y192:Y199),"0")</f>
        <v>1258.2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80</v>
      </c>
      <c r="Y203" s="550">
        <f t="shared" ref="Y203:Y211" si="21">IFERROR(IF(X203="",0,CEILING((X203/$H203),1)*$H203),"")</f>
        <v>81</v>
      </c>
      <c r="Z203" s="36">
        <f>IFERROR(IF(Y203=0,"",ROUNDUP(Y203/H203,0)*0.01898),"")</f>
        <v>0.1898</v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85.125925925925927</v>
      </c>
      <c r="BN203" s="64">
        <f t="shared" ref="BN203:BN211" si="23">IFERROR(Y203*I203/H203,"0")</f>
        <v>86.190000000000012</v>
      </c>
      <c r="BO203" s="64">
        <f t="shared" ref="BO203:BO211" si="24">IFERROR(1/J203*(X203/H203),"0")</f>
        <v>0.15432098765432101</v>
      </c>
      <c r="BP203" s="64">
        <f t="shared" ref="BP203:BP211" si="25">IFERROR(1/J203*(Y203/H203),"0")</f>
        <v>0.15625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80</v>
      </c>
      <c r="Y205" s="550">
        <f t="shared" si="21"/>
        <v>87</v>
      </c>
      <c r="Z205" s="36">
        <f>IFERROR(IF(Y205=0,"",ROUNDUP(Y205/H205,0)*0.01898),"")</f>
        <v>0.1898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84.772413793103453</v>
      </c>
      <c r="BN205" s="64">
        <f t="shared" si="23"/>
        <v>92.190000000000012</v>
      </c>
      <c r="BO205" s="64">
        <f t="shared" si="24"/>
        <v>0.14367816091954025</v>
      </c>
      <c r="BP205" s="64">
        <f t="shared" si="25"/>
        <v>0.15625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336</v>
      </c>
      <c r="Y206" s="550">
        <f t="shared" si="21"/>
        <v>336</v>
      </c>
      <c r="Z206" s="36">
        <f t="shared" ref="Z206:Z211" si="26">IFERROR(IF(Y206=0,"",ROUNDUP(Y206/H206,0)*0.00651),"")</f>
        <v>0.91139999999999999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373.8</v>
      </c>
      <c r="BN206" s="64">
        <f t="shared" si="23"/>
        <v>373.8</v>
      </c>
      <c r="BO206" s="64">
        <f t="shared" si="24"/>
        <v>0.76923076923076927</v>
      </c>
      <c r="BP206" s="64">
        <f t="shared" si="25"/>
        <v>0.76923076923076927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192</v>
      </c>
      <c r="Y208" s="550">
        <f t="shared" si="21"/>
        <v>192</v>
      </c>
      <c r="Z208" s="36">
        <f t="shared" si="26"/>
        <v>0.52080000000000004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212.16000000000003</v>
      </c>
      <c r="BN208" s="64">
        <f t="shared" si="23"/>
        <v>212.16000000000003</v>
      </c>
      <c r="BO208" s="64">
        <f t="shared" si="24"/>
        <v>0.43956043956043961</v>
      </c>
      <c r="BP208" s="64">
        <f t="shared" si="25"/>
        <v>0.43956043956043961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240</v>
      </c>
      <c r="Y209" s="550">
        <f t="shared" si="21"/>
        <v>240</v>
      </c>
      <c r="Z209" s="36">
        <f t="shared" si="26"/>
        <v>0.65100000000000002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265.20000000000005</v>
      </c>
      <c r="BN209" s="64">
        <f t="shared" si="23"/>
        <v>265.20000000000005</v>
      </c>
      <c r="BO209" s="64">
        <f t="shared" si="24"/>
        <v>0.5494505494505495</v>
      </c>
      <c r="BP209" s="64">
        <f t="shared" si="25"/>
        <v>0.5494505494505495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240</v>
      </c>
      <c r="Y210" s="550">
        <f t="shared" si="21"/>
        <v>240</v>
      </c>
      <c r="Z210" s="36">
        <f t="shared" si="26"/>
        <v>0.65100000000000002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265.20000000000005</v>
      </c>
      <c r="BN210" s="64">
        <f t="shared" si="23"/>
        <v>265.20000000000005</v>
      </c>
      <c r="BO210" s="64">
        <f t="shared" si="24"/>
        <v>0.5494505494505495</v>
      </c>
      <c r="BP210" s="64">
        <f t="shared" si="25"/>
        <v>0.5494505494505495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336</v>
      </c>
      <c r="Y211" s="550">
        <f t="shared" si="21"/>
        <v>336</v>
      </c>
      <c r="Z211" s="36">
        <f t="shared" si="26"/>
        <v>0.91139999999999999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372.12</v>
      </c>
      <c r="BN211" s="64">
        <f t="shared" si="23"/>
        <v>372.12</v>
      </c>
      <c r="BO211" s="64">
        <f t="shared" si="24"/>
        <v>0.76923076923076927</v>
      </c>
      <c r="BP211" s="64">
        <f t="shared" si="25"/>
        <v>0.76923076923076927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579.07194550872714</v>
      </c>
      <c r="Y212" s="551">
        <f>IFERROR(Y203/H203,"0")+IFERROR(Y204/H204,"0")+IFERROR(Y205/H205,"0")+IFERROR(Y206/H206,"0")+IFERROR(Y207/H207,"0")+IFERROR(Y208/H208,"0")+IFERROR(Y209/H209,"0")+IFERROR(Y210/H210,"0")+IFERROR(Y211/H211,"0")</f>
        <v>580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4.0251999999999999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1504</v>
      </c>
      <c r="Y213" s="551">
        <f>IFERROR(SUM(Y203:Y211),"0")</f>
        <v>1512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14.4</v>
      </c>
      <c r="Y216" s="550">
        <f>IFERROR(IF(X216="",0,CEILING((X216/$H216),1)*$H216),"")</f>
        <v>14.399999999999999</v>
      </c>
      <c r="Z216" s="36">
        <f>IFERROR(IF(Y216=0,"",ROUNDUP(Y216/H216,0)*0.00651),"")</f>
        <v>3.9059999999999997E-2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15.912000000000001</v>
      </c>
      <c r="BN216" s="64">
        <f>IFERROR(Y216*I216/H216,"0")</f>
        <v>15.912000000000001</v>
      </c>
      <c r="BO216" s="64">
        <f>IFERROR(1/J216*(X216/H216),"0")</f>
        <v>3.2967032967032968E-2</v>
      </c>
      <c r="BP216" s="64">
        <f>IFERROR(1/J216*(Y216/H216),"0")</f>
        <v>3.2967032967032968E-2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6</v>
      </c>
      <c r="Y217" s="551">
        <f>IFERROR(Y215/H215,"0")+IFERROR(Y216/H216,"0")</f>
        <v>6</v>
      </c>
      <c r="Z217" s="551">
        <f>IFERROR(IF(Z215="",0,Z215),"0")+IFERROR(IF(Z216="",0,Z216),"0")</f>
        <v>3.9059999999999997E-2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14.4</v>
      </c>
      <c r="Y218" s="551">
        <f>IFERROR(SUM(Y215:Y216),"0")</f>
        <v>14.399999999999999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80</v>
      </c>
      <c r="Y296" s="550">
        <f t="shared" ref="Y296:Y302" si="33">IFERROR(IF(X296="",0,CEILING((X296/$H296),1)*$H296),"")</f>
        <v>84</v>
      </c>
      <c r="Z296" s="36">
        <f>IFERROR(IF(Y296=0,"",ROUNDUP(Y296/H296,0)*0.00902),"")</f>
        <v>0.1804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85.142857142857125</v>
      </c>
      <c r="BN296" s="64">
        <f t="shared" ref="BN296:BN302" si="35">IFERROR(Y296*I296/H296,"0")</f>
        <v>89.399999999999991</v>
      </c>
      <c r="BO296" s="64">
        <f t="shared" ref="BO296:BO302" si="36">IFERROR(1/J296*(X296/H296),"0")</f>
        <v>0.14430014430014429</v>
      </c>
      <c r="BP296" s="64">
        <f t="shared" ref="BP296:BP302" si="37">IFERROR(1/J296*(Y296/H296),"0")</f>
        <v>0.15151515151515152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19.047619047619047</v>
      </c>
      <c r="Y303" s="551">
        <f>IFERROR(Y296/H296,"0")+IFERROR(Y297/H297,"0")+IFERROR(Y298/H298,"0")+IFERROR(Y299/H299,"0")+IFERROR(Y300/H300,"0")+IFERROR(Y301/H301,"0")+IFERROR(Y302/H302,"0")</f>
        <v>20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0.1804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80</v>
      </c>
      <c r="Y304" s="551">
        <f>IFERROR(SUM(Y296:Y302),"0")</f>
        <v>84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3.5714285714285712</v>
      </c>
      <c r="Y317" s="551">
        <f>IFERROR(Y314/H314,"0")+IFERROR(Y315/H315,"0")+IFERROR(Y316/H316,"0")</f>
        <v>4</v>
      </c>
      <c r="Z317" s="551">
        <f>IFERROR(IF(Z314="",0,Z314),"0")+IFERROR(IF(Z315="",0,Z315),"0")+IFERROR(IF(Z316="",0,Z316),"0")</f>
        <v>7.5920000000000001E-2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30</v>
      </c>
      <c r="Y318" s="551">
        <f>IFERROR(SUM(Y314:Y316),"0")</f>
        <v>33.6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700</v>
      </c>
      <c r="Y343" s="550">
        <f t="shared" si="38"/>
        <v>705</v>
      </c>
      <c r="Z343" s="36">
        <f>IFERROR(IF(Y343=0,"",ROUNDUP(Y343/H343,0)*0.02175),"")</f>
        <v>1.0222499999999999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722.4</v>
      </c>
      <c r="BN343" s="64">
        <f t="shared" si="40"/>
        <v>727.56</v>
      </c>
      <c r="BO343" s="64">
        <f t="shared" si="41"/>
        <v>0.9722222222222221</v>
      </c>
      <c r="BP343" s="64">
        <f t="shared" si="42"/>
        <v>0.97916666666666663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1000</v>
      </c>
      <c r="Y344" s="550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180</v>
      </c>
      <c r="Y349" s="551">
        <f>IFERROR(Y342/H342,"0")+IFERROR(Y343/H343,"0")+IFERROR(Y344/H344,"0")+IFERROR(Y345/H345,"0")+IFERROR(Y346/H346,"0")+IFERROR(Y347/H347,"0")+IFERROR(Y348/H348,"0")</f>
        <v>181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3.93675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2700</v>
      </c>
      <c r="Y350" s="551">
        <f>IFERROR(SUM(Y342:Y348),"0")</f>
        <v>2715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500</v>
      </c>
      <c r="Y352" s="550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516</v>
      </c>
      <c r="BN352" s="64">
        <f>IFERROR(Y352*I352/H352,"0")</f>
        <v>526.32000000000005</v>
      </c>
      <c r="BO352" s="64">
        <f>IFERROR(1/J352*(X352/H352),"0")</f>
        <v>0.69444444444444442</v>
      </c>
      <c r="BP352" s="64">
        <f>IFERROR(1/J352*(Y352/H352),"0")</f>
        <v>0.70833333333333326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33.333333333333336</v>
      </c>
      <c r="Y354" s="551">
        <f>IFERROR(Y352/H352,"0")+IFERROR(Y353/H353,"0")</f>
        <v>34</v>
      </c>
      <c r="Z354" s="551">
        <f>IFERROR(IF(Z352="",0,Z352),"0")+IFERROR(IF(Z353="",0,Z353),"0")</f>
        <v>0.73949999999999994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500</v>
      </c>
      <c r="Y355" s="551">
        <f>IFERROR(SUM(Y352:Y353),"0")</f>
        <v>510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500</v>
      </c>
      <c r="Y362" s="550">
        <f>IFERROR(IF(X362="",0,CEILING((X362/$H362),1)*$H362),"")</f>
        <v>504</v>
      </c>
      <c r="Z362" s="36">
        <f>IFERROR(IF(Y362=0,"",ROUNDUP(Y362/H362,0)*0.01898),"")</f>
        <v>1.06288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528.83333333333337</v>
      </c>
      <c r="BN362" s="64">
        <f>IFERROR(Y362*I362/H362,"0")</f>
        <v>533.06399999999996</v>
      </c>
      <c r="BO362" s="64">
        <f>IFERROR(1/J362*(X362/H362),"0")</f>
        <v>0.86805555555555558</v>
      </c>
      <c r="BP362" s="64">
        <f>IFERROR(1/J362*(Y362/H362),"0")</f>
        <v>0.875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55.555555555555557</v>
      </c>
      <c r="Y363" s="551">
        <f>IFERROR(Y362/H362,"0")</f>
        <v>56</v>
      </c>
      <c r="Z363" s="551">
        <f>IFERROR(IF(Z362="",0,Z362),"0")</f>
        <v>1.06288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500</v>
      </c>
      <c r="Y364" s="551">
        <f>IFERROR(SUM(Y362:Y362),"0")</f>
        <v>504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40</v>
      </c>
      <c r="Y388" s="550">
        <f t="shared" ref="Y388:Y397" si="43">IFERROR(IF(X388="",0,CEILING((X388/$H388),1)*$H388),"")</f>
        <v>43.2</v>
      </c>
      <c r="Z388" s="36">
        <f>IFERROR(IF(Y388=0,"",ROUNDUP(Y388/H388,0)*0.00902),"")</f>
        <v>7.2160000000000002E-2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41.555555555555557</v>
      </c>
      <c r="BN388" s="64">
        <f t="shared" ref="BN388:BN397" si="45">IFERROR(Y388*I388/H388,"0")</f>
        <v>44.88</v>
      </c>
      <c r="BO388" s="64">
        <f t="shared" ref="BO388:BO397" si="46">IFERROR(1/J388*(X388/H388),"0")</f>
        <v>5.6116722783389444E-2</v>
      </c>
      <c r="BP388" s="64">
        <f t="shared" ref="BP388:BP397" si="47">IFERROR(1/J388*(Y388/H388),"0")</f>
        <v>6.0606060606060608E-2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20</v>
      </c>
      <c r="Y390" s="550">
        <f t="shared" si="43"/>
        <v>21.6</v>
      </c>
      <c r="Z390" s="36">
        <f>IFERROR(IF(Y390=0,"",ROUNDUP(Y390/H390,0)*0.00902),"")</f>
        <v>3.6080000000000001E-2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20.777777777777779</v>
      </c>
      <c r="BN390" s="64">
        <f t="shared" si="45"/>
        <v>22.44</v>
      </c>
      <c r="BO390" s="64">
        <f t="shared" si="46"/>
        <v>2.8058361391694722E-2</v>
      </c>
      <c r="BP390" s="64">
        <f t="shared" si="47"/>
        <v>3.0303030303030304E-2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50</v>
      </c>
      <c r="Y391" s="550">
        <f t="shared" si="43"/>
        <v>54</v>
      </c>
      <c r="Z391" s="36">
        <f>IFERROR(IF(Y391=0,"",ROUNDUP(Y391/H391,0)*0.00902),"")</f>
        <v>9.0200000000000002E-2</v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51.944444444444443</v>
      </c>
      <c r="BN391" s="64">
        <f t="shared" si="45"/>
        <v>56.099999999999994</v>
      </c>
      <c r="BO391" s="64">
        <f t="shared" si="46"/>
        <v>7.0145903479236812E-2</v>
      </c>
      <c r="BP391" s="64">
        <f t="shared" si="47"/>
        <v>7.575757575757576E-2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8.3999999999999986</v>
      </c>
      <c r="Y394" s="550">
        <f t="shared" si="43"/>
        <v>8.4</v>
      </c>
      <c r="Z394" s="36">
        <f t="shared" si="48"/>
        <v>2.0080000000000001E-2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8.9199999999999982</v>
      </c>
      <c r="BN394" s="64">
        <f t="shared" si="45"/>
        <v>8.92</v>
      </c>
      <c r="BO394" s="64">
        <f t="shared" si="46"/>
        <v>1.7094017094017092E-2</v>
      </c>
      <c r="BP394" s="64">
        <f t="shared" si="47"/>
        <v>1.7094017094017096E-2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4.1999999999999993</v>
      </c>
      <c r="Y397" s="550">
        <f t="shared" si="43"/>
        <v>4.2</v>
      </c>
      <c r="Z397" s="36">
        <f t="shared" si="48"/>
        <v>1.004E-2</v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4.4599999999999991</v>
      </c>
      <c r="BN397" s="64">
        <f t="shared" si="45"/>
        <v>4.46</v>
      </c>
      <c r="BO397" s="64">
        <f t="shared" si="46"/>
        <v>8.5470085470085461E-3</v>
      </c>
      <c r="BP397" s="64">
        <f t="shared" si="47"/>
        <v>8.5470085470085479E-3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26.37037037037037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28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0.22855999999999999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122.60000000000001</v>
      </c>
      <c r="Y399" s="551">
        <f>IFERROR(SUM(Y388:Y397),"0")</f>
        <v>131.4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30</v>
      </c>
      <c r="Y411" s="550">
        <f>IFERROR(IF(X411="",0,CEILING((X411/$H411),1)*$H411),"")</f>
        <v>32.400000000000006</v>
      </c>
      <c r="Z411" s="36">
        <f>IFERROR(IF(Y411=0,"",ROUNDUP(Y411/H411,0)*0.00902),"")</f>
        <v>5.4120000000000001E-2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31.166666666666668</v>
      </c>
      <c r="BN411" s="64">
        <f>IFERROR(Y411*I411/H411,"0")</f>
        <v>33.660000000000004</v>
      </c>
      <c r="BO411" s="64">
        <f>IFERROR(1/J411*(X411/H411),"0")</f>
        <v>4.208754208754209E-2</v>
      </c>
      <c r="BP411" s="64">
        <f>IFERROR(1/J411*(Y411/H411),"0")</f>
        <v>4.5454545454545463E-2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5.5555555555555554</v>
      </c>
      <c r="Y415" s="551">
        <f>IFERROR(Y411/H411,"0")+IFERROR(Y412/H412,"0")+IFERROR(Y413/H413,"0")+IFERROR(Y414/H414,"0")</f>
        <v>6.0000000000000009</v>
      </c>
      <c r="Z415" s="551">
        <f>IFERROR(IF(Z411="",0,Z411),"0")+IFERROR(IF(Z412="",0,Z412),"0")+IFERROR(IF(Z413="",0,Z413),"0")+IFERROR(IF(Z414="",0,Z414),"0")</f>
        <v>5.4120000000000001E-2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30</v>
      </c>
      <c r="Y416" s="551">
        <f>IFERROR(SUM(Y411:Y414),"0")</f>
        <v>32.400000000000006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30</v>
      </c>
      <c r="Y452" s="550">
        <f t="shared" ref="Y452:Y457" si="55">IFERROR(IF(X452="",0,CEILING((X452/$H452),1)*$H452),"")</f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32.04545454545454</v>
      </c>
      <c r="BN452" s="64">
        <f t="shared" ref="BN452:BN457" si="57">IFERROR(Y452*I452/H452,"0")</f>
        <v>33.839999999999996</v>
      </c>
      <c r="BO452" s="64">
        <f t="shared" ref="BO452:BO457" si="58">IFERROR(1/J452*(X452/H452),"0")</f>
        <v>5.4632867132867136E-2</v>
      </c>
      <c r="BP452" s="64">
        <f t="shared" ref="BP452:BP457" si="59">IFERROR(1/J452*(Y452/H452),"0")</f>
        <v>5.7692307692307696E-2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5.6818181818181817</v>
      </c>
      <c r="Y458" s="551">
        <f>IFERROR(Y452/H452,"0")+IFERROR(Y453/H453,"0")+IFERROR(Y454/H454,"0")+IFERROR(Y455/H455,"0")+IFERROR(Y456/H456,"0")+IFERROR(Y457/H457,"0")</f>
        <v>6</v>
      </c>
      <c r="Z458" s="551">
        <f>IFERROR(IF(Z452="",0,Z452),"0")+IFERROR(IF(Z453="",0,Z453),"0")+IFERROR(IF(Z454="",0,Z454),"0")+IFERROR(IF(Z455="",0,Z455),"0")+IFERROR(IF(Z456="",0,Z456),"0")+IFERROR(IF(Z457="",0,Z457),"0")</f>
        <v>7.1760000000000004E-2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30</v>
      </c>
      <c r="Y459" s="551">
        <f>IFERROR(SUM(Y452:Y457),"0")</f>
        <v>31.68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6919.4000000000005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6994.6799999999994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7279.3011117248006</v>
      </c>
      <c r="Y502" s="551">
        <f>IFERROR(SUM(BN22:BN498),"0")</f>
        <v>7358.0019999999995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12</v>
      </c>
      <c r="Y503" s="38">
        <f>ROUNDUP(SUM(BP22:BP498),0)</f>
        <v>12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7579.3011117248006</v>
      </c>
      <c r="Y504" s="551">
        <f>GrossWeightTotalR+PalletQtyTotalR*25</f>
        <v>7658.0019999999995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1185.3833933201752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1196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12.878649999999997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</f>
        <v>0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168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2784.6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117.6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3729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131.4</v>
      </c>
      <c r="W511" s="46">
        <f>IFERROR(Y407*1,"0")+IFERROR(Y411*1,"0")+IFERROR(Y412*1,"0")+IFERROR(Y413*1,"0")+IFERROR(Y414*1,"0")</f>
        <v>32.400000000000006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31.68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2025-09-17T06:58:35Z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