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9,25 Симф ЗПФ\"/>
    </mc:Choice>
  </mc:AlternateContent>
  <xr:revisionPtr revIDLastSave="0" documentId="13_ncr:1_{45B10523-A088-4649-B8FC-56668A3ABA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11" i="1"/>
  <c r="R13" i="1"/>
  <c r="R15" i="1"/>
  <c r="R18" i="1"/>
  <c r="R20" i="1"/>
  <c r="R26" i="1"/>
  <c r="R28" i="1"/>
  <c r="R30" i="1"/>
  <c r="R33" i="1"/>
  <c r="R35" i="1"/>
  <c r="R37" i="1"/>
  <c r="R64" i="1"/>
  <c r="R66" i="1"/>
  <c r="K8" i="1"/>
  <c r="K9" i="1"/>
  <c r="K10" i="1"/>
  <c r="K11" i="1"/>
  <c r="K12" i="1"/>
  <c r="K13" i="1"/>
  <c r="K14" i="1"/>
  <c r="K15" i="1"/>
  <c r="K16" i="1"/>
  <c r="K17" i="1"/>
  <c r="K18" i="1"/>
  <c r="Q18" i="1" s="1"/>
  <c r="K19" i="1"/>
  <c r="K20" i="1"/>
  <c r="Q20" i="1" s="1"/>
  <c r="K21" i="1"/>
  <c r="K22" i="1"/>
  <c r="K23" i="1"/>
  <c r="K24" i="1"/>
  <c r="K25" i="1"/>
  <c r="K26" i="1"/>
  <c r="Q26" i="1" s="1"/>
  <c r="K27" i="1"/>
  <c r="K28" i="1"/>
  <c r="Q28" i="1" s="1"/>
  <c r="K29" i="1"/>
  <c r="K30" i="1"/>
  <c r="Q30" i="1" s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Q58" i="1" s="1"/>
  <c r="K59" i="1"/>
  <c r="K60" i="1"/>
  <c r="Q60" i="1" s="1"/>
  <c r="K61" i="1"/>
  <c r="K62" i="1"/>
  <c r="K63" i="1"/>
  <c r="K64" i="1"/>
  <c r="Q64" i="1" s="1"/>
  <c r="K65" i="1"/>
  <c r="K66" i="1"/>
  <c r="Q66" i="1" s="1"/>
  <c r="K7" i="1"/>
  <c r="Q39" i="1"/>
  <c r="Q42" i="1"/>
  <c r="Q44" i="1"/>
  <c r="Q46" i="1"/>
  <c r="Q48" i="1"/>
  <c r="Q50" i="1"/>
  <c r="Q52" i="1"/>
  <c r="Q54" i="1"/>
  <c r="Q56" i="1"/>
  <c r="Q59" i="1"/>
  <c r="O8" i="1"/>
  <c r="R8" i="1" s="1"/>
  <c r="O11" i="1"/>
  <c r="Q11" i="1" s="1"/>
  <c r="O12" i="1"/>
  <c r="R12" i="1" s="1"/>
  <c r="O13" i="1"/>
  <c r="Q13" i="1" s="1"/>
  <c r="O14" i="1"/>
  <c r="R14" i="1" s="1"/>
  <c r="O15" i="1"/>
  <c r="Q15" i="1" s="1"/>
  <c r="O16" i="1"/>
  <c r="R16" i="1" s="1"/>
  <c r="O18" i="1"/>
  <c r="O19" i="1"/>
  <c r="R19" i="1" s="1"/>
  <c r="O20" i="1"/>
  <c r="O25" i="1"/>
  <c r="R25" i="1" s="1"/>
  <c r="O26" i="1"/>
  <c r="O27" i="1"/>
  <c r="R27" i="1" s="1"/>
  <c r="O28" i="1"/>
  <c r="O29" i="1"/>
  <c r="R29" i="1" s="1"/>
  <c r="O30" i="1"/>
  <c r="O32" i="1"/>
  <c r="R32" i="1" s="1"/>
  <c r="O33" i="1"/>
  <c r="Q33" i="1" s="1"/>
  <c r="O34" i="1"/>
  <c r="R34" i="1" s="1"/>
  <c r="O35" i="1"/>
  <c r="Q35" i="1" s="1"/>
  <c r="O36" i="1"/>
  <c r="R36" i="1" s="1"/>
  <c r="O37" i="1"/>
  <c r="Q37" i="1" s="1"/>
  <c r="O38" i="1"/>
  <c r="R38" i="1" s="1"/>
  <c r="O39" i="1"/>
  <c r="R39" i="1" s="1"/>
  <c r="O41" i="1"/>
  <c r="Q41" i="1" s="1"/>
  <c r="O42" i="1"/>
  <c r="R42" i="1" s="1"/>
  <c r="O43" i="1"/>
  <c r="Q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Q51" i="1" s="1"/>
  <c r="O52" i="1"/>
  <c r="R52" i="1" s="1"/>
  <c r="O53" i="1"/>
  <c r="Q53" i="1" s="1"/>
  <c r="O54" i="1"/>
  <c r="R54" i="1" s="1"/>
  <c r="O55" i="1"/>
  <c r="Q55" i="1" s="1"/>
  <c r="O56" i="1"/>
  <c r="R56" i="1" s="1"/>
  <c r="O58" i="1"/>
  <c r="R58" i="1" s="1"/>
  <c r="O59" i="1"/>
  <c r="R59" i="1" s="1"/>
  <c r="O60" i="1"/>
  <c r="R60" i="1" s="1"/>
  <c r="O62" i="1"/>
  <c r="R62" i="1" s="1"/>
  <c r="O64" i="1"/>
  <c r="O65" i="1"/>
  <c r="R65" i="1" s="1"/>
  <c r="O66" i="1"/>
  <c r="O7" i="1"/>
  <c r="R7" i="1" s="1"/>
  <c r="V9" i="1"/>
  <c r="O9" i="1" s="1"/>
  <c r="R9" i="1" s="1"/>
  <c r="V10" i="1"/>
  <c r="O10" i="1" s="1"/>
  <c r="R10" i="1" s="1"/>
  <c r="V17" i="1"/>
  <c r="O17" i="1" s="1"/>
  <c r="V21" i="1"/>
  <c r="O21" i="1" s="1"/>
  <c r="R21" i="1" s="1"/>
  <c r="V22" i="1"/>
  <c r="O22" i="1" s="1"/>
  <c r="R22" i="1" s="1"/>
  <c r="V23" i="1"/>
  <c r="O23" i="1" s="1"/>
  <c r="V24" i="1"/>
  <c r="O24" i="1" s="1"/>
  <c r="V31" i="1"/>
  <c r="O31" i="1" s="1"/>
  <c r="V38" i="1"/>
  <c r="V40" i="1"/>
  <c r="O40" i="1" s="1"/>
  <c r="V57" i="1"/>
  <c r="O57" i="1" s="1"/>
  <c r="V61" i="1"/>
  <c r="O61" i="1" s="1"/>
  <c r="R61" i="1" s="1"/>
  <c r="V63" i="1"/>
  <c r="O63" i="1" s="1"/>
  <c r="R63" i="1" s="1"/>
  <c r="J45" i="1"/>
  <c r="J47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Q62" i="1" l="1"/>
  <c r="Z64" i="1"/>
  <c r="AE64" i="1" s="1"/>
  <c r="Z58" i="1"/>
  <c r="AE58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8" i="1"/>
  <c r="AE8" i="1" s="1"/>
  <c r="Q36" i="1"/>
  <c r="Q34" i="1"/>
  <c r="Q32" i="1"/>
  <c r="Q29" i="1"/>
  <c r="Q27" i="1"/>
  <c r="Q25" i="1"/>
  <c r="Q19" i="1"/>
  <c r="Q16" i="1"/>
  <c r="Q14" i="1"/>
  <c r="Q12" i="1"/>
  <c r="Q8" i="1"/>
  <c r="R55" i="1"/>
  <c r="R53" i="1"/>
  <c r="R51" i="1"/>
  <c r="R49" i="1"/>
  <c r="R47" i="1"/>
  <c r="R45" i="1"/>
  <c r="R43" i="1"/>
  <c r="R41" i="1"/>
  <c r="Q65" i="1"/>
  <c r="Z65" i="1"/>
  <c r="AE65" i="1" s="1"/>
  <c r="Z61" i="1"/>
  <c r="AE61" i="1" s="1"/>
  <c r="Z57" i="1"/>
  <c r="AE57" i="1" s="1"/>
  <c r="Z47" i="1"/>
  <c r="AE47" i="1" s="1"/>
  <c r="Z31" i="1"/>
  <c r="AE31" i="1" s="1"/>
  <c r="Z15" i="1"/>
  <c r="AE15" i="1" s="1"/>
  <c r="Z60" i="1"/>
  <c r="AE60" i="1" s="1"/>
  <c r="Z51" i="1"/>
  <c r="AE51" i="1" s="1"/>
  <c r="Z39" i="1"/>
  <c r="AE39" i="1" s="1"/>
  <c r="Z19" i="1"/>
  <c r="AE19" i="1" s="1"/>
  <c r="Z43" i="1"/>
  <c r="AE43" i="1" s="1"/>
  <c r="Z11" i="1"/>
  <c r="AE11" i="1" s="1"/>
  <c r="Z35" i="1"/>
  <c r="AE35" i="1" s="1"/>
  <c r="Z66" i="1"/>
  <c r="AE66" i="1" s="1"/>
  <c r="Z62" i="1"/>
  <c r="AE62" i="1" s="1"/>
  <c r="Z54" i="1"/>
  <c r="AE54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Z56" i="1"/>
  <c r="AE56" i="1" s="1"/>
  <c r="Z16" i="1"/>
  <c r="AE16" i="1" s="1"/>
  <c r="Z12" i="1"/>
  <c r="AE12" i="1" s="1"/>
  <c r="Z27" i="1"/>
  <c r="AE27" i="1" s="1"/>
  <c r="AA6" i="1"/>
  <c r="Z23" i="1"/>
  <c r="AE23" i="1" s="1"/>
  <c r="R31" i="1"/>
  <c r="Q31" i="1"/>
  <c r="R57" i="1"/>
  <c r="Q57" i="1"/>
  <c r="R24" i="1"/>
  <c r="Q24" i="1"/>
  <c r="R17" i="1"/>
  <c r="Q17" i="1"/>
  <c r="R40" i="1"/>
  <c r="Q40" i="1"/>
  <c r="R23" i="1"/>
  <c r="Q23" i="1"/>
  <c r="V6" i="1"/>
  <c r="Q63" i="1"/>
  <c r="S6" i="1"/>
  <c r="T6" i="1"/>
  <c r="U6" i="1"/>
  <c r="Q38" i="1"/>
  <c r="Q22" i="1"/>
  <c r="Q10" i="1"/>
  <c r="Z10" i="1"/>
  <c r="AE10" i="1" s="1"/>
  <c r="Z14" i="1"/>
  <c r="AE14" i="1" s="1"/>
  <c r="Z18" i="1"/>
  <c r="AE18" i="1" s="1"/>
  <c r="Z22" i="1"/>
  <c r="AE22" i="1" s="1"/>
  <c r="Z26" i="1"/>
  <c r="AE26" i="1" s="1"/>
  <c r="Z30" i="1"/>
  <c r="AE30" i="1" s="1"/>
  <c r="Z34" i="1"/>
  <c r="AE34" i="1" s="1"/>
  <c r="Z38" i="1"/>
  <c r="AE38" i="1" s="1"/>
  <c r="Z42" i="1"/>
  <c r="AE42" i="1" s="1"/>
  <c r="Z46" i="1"/>
  <c r="AE46" i="1" s="1"/>
  <c r="Z50" i="1"/>
  <c r="AE50" i="1" s="1"/>
  <c r="Z55" i="1"/>
  <c r="AE55" i="1" s="1"/>
  <c r="Z59" i="1"/>
  <c r="AE59" i="1" s="1"/>
  <c r="Z63" i="1"/>
  <c r="AE63" i="1" s="1"/>
  <c r="I6" i="1"/>
  <c r="O6" i="1"/>
  <c r="Q61" i="1"/>
  <c r="Q21" i="1"/>
  <c r="Q9" i="1"/>
  <c r="AC7" i="1"/>
  <c r="Z7" i="1" s="1"/>
  <c r="AE7" i="1" s="1"/>
  <c r="K6" i="1"/>
  <c r="Q7" i="1"/>
  <c r="J6" i="1"/>
  <c r="AE6" i="1" l="1"/>
</calcChain>
</file>

<file path=xl/sharedStrings.xml><?xml version="1.0" encoding="utf-8"?>
<sst xmlns="http://schemas.openxmlformats.org/spreadsheetml/2006/main" count="160" uniqueCount="95">
  <si>
    <t>Период: 10.09.2025 - 17.09.2025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</si>
  <si>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</si>
  <si>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</si>
  <si>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</si>
  <si>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</si>
  <si>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</si>
  <si>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</si>
  <si>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</si>
  <si>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</si>
  <si>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</si>
  <si>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</si>
  <si>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</si>
  <si>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</si>
  <si>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</si>
  <si>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</si>
  <si>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</si>
  <si>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</si>
  <si>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</si>
  <si>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</si>
  <si>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</si>
  <si>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</si>
  <si>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</si>
  <si>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</si>
  <si>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</si>
  <si>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</si>
  <si>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</si>
  <si>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</si>
  <si>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</si>
  <si>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</si>
  <si>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</si>
  <si>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</si>
  <si>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</si>
  <si>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</si>
  <si>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</si>
  <si>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</si>
  <si>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</si>
  <si>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</si>
  <si>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</si>
  <si>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</si>
  <si>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</si>
  <si>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</si>
  <si>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</si>
  <si>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</si>
  <si>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</si>
  <si>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</si>
  <si>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</si>
  <si>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</si>
  <si>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</si>
  <si>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</si>
  <si>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</si>
  <si>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</si>
  <si>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</si>
  <si>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</si>
  <si>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</si>
  <si>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</si>
  <si>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</si>
  <si>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</si>
  <si>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</si>
  <si>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</si>
  <si>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</si>
  <si>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</si>
  <si>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</si>
  <si>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</si>
  <si>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</si>
  <si>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</si>
  <si>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</si>
  <si>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</si>
  <si>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</si>
  <si>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</si>
  <si>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</si>
  <si>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</si>
  <si>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</si>
  <si>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</si>
  <si>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</si>
  <si>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</si>
  <si>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</si>
  <si>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</si>
  <si>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</si>
  <si>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</si>
  <si>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</si>
  <si>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</si>
  <si>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</si>
  <si>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</si>
  <si>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</si>
  <si>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</si>
  <si>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</si>
  <si>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</si>
  <si>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</si>
  <si>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</si>
  <si>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</si>
  <si>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17,09,</t>
  </si>
  <si>
    <t>22,09,</t>
  </si>
  <si>
    <t>03,09,</t>
  </si>
  <si>
    <t>10,09,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</si>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</sst>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03.09.2025 - 10.09.2025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15,09,</v>
          </cell>
          <cell r="P5" t="str">
            <v>17,09,</v>
          </cell>
          <cell r="S5" t="str">
            <v>27,08,</v>
          </cell>
          <cell r="T5" t="str">
            <v>03,09,</v>
          </cell>
          <cell r="U5" t="str">
            <v>10,09,</v>
          </cell>
        </row>
        <row r="6">
          <cell r="E6">
            <v>62495.88</v>
          </cell>
          <cell r="F6">
            <v>69270.776000000013</v>
          </cell>
          <cell r="I6">
            <v>63804.749999999993</v>
          </cell>
          <cell r="J6">
            <v>-1308.8700000000001</v>
          </cell>
          <cell r="K6">
            <v>16710</v>
          </cell>
          <cell r="L6">
            <v>0</v>
          </cell>
          <cell r="M6">
            <v>0</v>
          </cell>
          <cell r="N6">
            <v>0</v>
          </cell>
          <cell r="O6">
            <v>10801.176000000001</v>
          </cell>
          <cell r="P6">
            <v>28190</v>
          </cell>
          <cell r="S6">
            <v>11103.968200000001</v>
          </cell>
          <cell r="T6">
            <v>10375.440199999999</v>
          </cell>
          <cell r="U6">
            <v>8806.9000000000015</v>
          </cell>
          <cell r="V6">
            <v>8490</v>
          </cell>
          <cell r="AA6">
            <v>28190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866</v>
          </cell>
          <cell r="D7">
            <v>25</v>
          </cell>
          <cell r="E7">
            <v>307</v>
          </cell>
          <cell r="F7">
            <v>579</v>
          </cell>
          <cell r="G7">
            <v>0</v>
          </cell>
          <cell r="H7" t="e">
            <v>#N/A</v>
          </cell>
          <cell r="I7">
            <v>321</v>
          </cell>
          <cell r="J7">
            <v>-14</v>
          </cell>
          <cell r="O7">
            <v>61.4</v>
          </cell>
          <cell r="P7">
            <v>120</v>
          </cell>
          <cell r="Q7">
            <v>11.384364820846907</v>
          </cell>
          <cell r="R7">
            <v>9.4299674267100979</v>
          </cell>
          <cell r="S7">
            <v>72.8</v>
          </cell>
          <cell r="T7">
            <v>61.8</v>
          </cell>
          <cell r="U7">
            <v>63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305</v>
          </cell>
          <cell r="D8">
            <v>1050</v>
          </cell>
          <cell r="E8">
            <v>516</v>
          </cell>
          <cell r="F8">
            <v>807</v>
          </cell>
          <cell r="G8">
            <v>0.24</v>
          </cell>
          <cell r="H8" t="e">
            <v>#N/A</v>
          </cell>
          <cell r="I8">
            <v>535</v>
          </cell>
          <cell r="J8">
            <v>-19</v>
          </cell>
          <cell r="O8">
            <v>103.2</v>
          </cell>
          <cell r="P8">
            <v>300</v>
          </cell>
          <cell r="Q8">
            <v>10.726744186046512</v>
          </cell>
          <cell r="R8">
            <v>7.8197674418604652</v>
          </cell>
          <cell r="S8">
            <v>84.4</v>
          </cell>
          <cell r="T8">
            <v>100.2</v>
          </cell>
          <cell r="U8">
            <v>122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2211</v>
          </cell>
          <cell r="D9">
            <v>2784</v>
          </cell>
          <cell r="E9">
            <v>2716</v>
          </cell>
          <cell r="F9">
            <v>2236</v>
          </cell>
          <cell r="G9">
            <v>0.24</v>
          </cell>
          <cell r="H9" t="e">
            <v>#N/A</v>
          </cell>
          <cell r="I9">
            <v>2738</v>
          </cell>
          <cell r="J9">
            <v>-22</v>
          </cell>
          <cell r="K9">
            <v>240</v>
          </cell>
          <cell r="O9">
            <v>351.2</v>
          </cell>
          <cell r="P9">
            <v>1200</v>
          </cell>
          <cell r="Q9">
            <v>10.466970387243736</v>
          </cell>
          <cell r="R9">
            <v>6.3667425968109344</v>
          </cell>
          <cell r="S9">
            <v>385</v>
          </cell>
          <cell r="T9">
            <v>361.2</v>
          </cell>
          <cell r="U9">
            <v>296</v>
          </cell>
          <cell r="V9">
            <v>960</v>
          </cell>
          <cell r="W9">
            <v>70</v>
          </cell>
          <cell r="X9">
            <v>14</v>
          </cell>
          <cell r="Y9">
            <v>12</v>
          </cell>
          <cell r="Z9">
            <v>98</v>
          </cell>
          <cell r="AA9">
            <v>1200</v>
          </cell>
          <cell r="AB9" t="e">
            <v>#N/A</v>
          </cell>
          <cell r="AC9">
            <v>100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1921</v>
          </cell>
          <cell r="D10">
            <v>2825</v>
          </cell>
          <cell r="E10">
            <v>2657</v>
          </cell>
          <cell r="F10">
            <v>1988</v>
          </cell>
          <cell r="G10">
            <v>0</v>
          </cell>
          <cell r="H10" t="e">
            <v>#N/A</v>
          </cell>
          <cell r="I10">
            <v>2756</v>
          </cell>
          <cell r="J10">
            <v>-99</v>
          </cell>
          <cell r="K10">
            <v>660</v>
          </cell>
          <cell r="O10">
            <v>363.4</v>
          </cell>
          <cell r="P10">
            <v>1200</v>
          </cell>
          <cell r="Q10">
            <v>10.588882773802972</v>
          </cell>
          <cell r="R10">
            <v>5.4705558613098519</v>
          </cell>
          <cell r="S10">
            <v>392</v>
          </cell>
          <cell r="T10">
            <v>335.6</v>
          </cell>
          <cell r="U10">
            <v>343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e">
            <v>#N/A</v>
          </cell>
          <cell r="AC10">
            <v>100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1515</v>
          </cell>
          <cell r="D11">
            <v>19</v>
          </cell>
          <cell r="E11">
            <v>658</v>
          </cell>
          <cell r="F11">
            <v>866</v>
          </cell>
          <cell r="G11">
            <v>1</v>
          </cell>
          <cell r="H11">
            <v>180</v>
          </cell>
          <cell r="I11">
            <v>630</v>
          </cell>
          <cell r="J11">
            <v>28</v>
          </cell>
          <cell r="K11">
            <v>240</v>
          </cell>
          <cell r="O11">
            <v>131.6</v>
          </cell>
          <cell r="P11">
            <v>300</v>
          </cell>
          <cell r="Q11">
            <v>10.683890577507599</v>
          </cell>
          <cell r="R11">
            <v>6.5805471124620061</v>
          </cell>
          <cell r="S11">
            <v>126.2</v>
          </cell>
          <cell r="T11">
            <v>73.8</v>
          </cell>
          <cell r="U11">
            <v>134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300</v>
          </cell>
          <cell r="AB11">
            <v>0</v>
          </cell>
          <cell r="AC11">
            <v>12.5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146</v>
          </cell>
          <cell r="D12">
            <v>2</v>
          </cell>
          <cell r="E12">
            <v>56</v>
          </cell>
          <cell r="F12">
            <v>92</v>
          </cell>
          <cell r="G12" t="str">
            <v>нов</v>
          </cell>
          <cell r="H12" t="e">
            <v>#N/A</v>
          </cell>
          <cell r="I12">
            <v>50</v>
          </cell>
          <cell r="J12">
            <v>6</v>
          </cell>
          <cell r="O12">
            <v>11.2</v>
          </cell>
          <cell r="Q12">
            <v>8.2142857142857153</v>
          </cell>
          <cell r="R12">
            <v>8.2142857142857153</v>
          </cell>
          <cell r="S12">
            <v>7.2</v>
          </cell>
          <cell r="T12">
            <v>5</v>
          </cell>
          <cell r="U12">
            <v>5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582</v>
          </cell>
          <cell r="D13">
            <v>537</v>
          </cell>
          <cell r="E13">
            <v>490</v>
          </cell>
          <cell r="F13">
            <v>600</v>
          </cell>
          <cell r="G13" t="str">
            <v>нов</v>
          </cell>
          <cell r="H13" t="e">
            <v>#N/A</v>
          </cell>
          <cell r="I13">
            <v>505</v>
          </cell>
          <cell r="J13">
            <v>-15</v>
          </cell>
          <cell r="K13">
            <v>180</v>
          </cell>
          <cell r="O13">
            <v>98</v>
          </cell>
          <cell r="P13">
            <v>300</v>
          </cell>
          <cell r="Q13">
            <v>11.020408163265307</v>
          </cell>
          <cell r="R13">
            <v>6.1224489795918364</v>
          </cell>
          <cell r="S13">
            <v>73.400000000000006</v>
          </cell>
          <cell r="T13">
            <v>83.2</v>
          </cell>
          <cell r="U13">
            <v>89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300</v>
          </cell>
          <cell r="AB13" t="str">
            <v>яблоко</v>
          </cell>
          <cell r="AC13">
            <v>25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182</v>
          </cell>
          <cell r="D14">
            <v>2</v>
          </cell>
          <cell r="E14">
            <v>16</v>
          </cell>
          <cell r="F14">
            <v>166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51.875</v>
          </cell>
          <cell r="R14">
            <v>51.875</v>
          </cell>
          <cell r="S14">
            <v>3.8</v>
          </cell>
          <cell r="T14">
            <v>2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292</v>
          </cell>
          <cell r="D15">
            <v>534</v>
          </cell>
          <cell r="E15">
            <v>377</v>
          </cell>
          <cell r="F15">
            <v>437</v>
          </cell>
          <cell r="G15" t="str">
            <v>нов</v>
          </cell>
          <cell r="H15" t="e">
            <v>#N/A</v>
          </cell>
          <cell r="I15">
            <v>394</v>
          </cell>
          <cell r="J15">
            <v>-17</v>
          </cell>
          <cell r="K15">
            <v>160</v>
          </cell>
          <cell r="O15">
            <v>75.400000000000006</v>
          </cell>
          <cell r="P15">
            <v>200</v>
          </cell>
          <cell r="Q15">
            <v>10.570291777188329</v>
          </cell>
          <cell r="R15">
            <v>5.795755968169761</v>
          </cell>
          <cell r="S15">
            <v>0</v>
          </cell>
          <cell r="T15">
            <v>39.799999999999997</v>
          </cell>
          <cell r="U15">
            <v>45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e">
            <v>#N/A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694</v>
          </cell>
          <cell r="D16">
            <v>1874</v>
          </cell>
          <cell r="E16">
            <v>1080</v>
          </cell>
          <cell r="F16">
            <v>1471</v>
          </cell>
          <cell r="G16" t="str">
            <v>рот</v>
          </cell>
          <cell r="H16" t="e">
            <v>#N/A</v>
          </cell>
          <cell r="I16">
            <v>1080</v>
          </cell>
          <cell r="J16">
            <v>0</v>
          </cell>
          <cell r="K16">
            <v>300</v>
          </cell>
          <cell r="O16">
            <v>216</v>
          </cell>
          <cell r="P16">
            <v>480</v>
          </cell>
          <cell r="Q16">
            <v>10.421296296296296</v>
          </cell>
          <cell r="R16">
            <v>6.8101851851851851</v>
          </cell>
          <cell r="S16">
            <v>124.6</v>
          </cell>
          <cell r="T16">
            <v>221.2</v>
          </cell>
          <cell r="U16">
            <v>184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605</v>
          </cell>
          <cell r="D17">
            <v>1927</v>
          </cell>
          <cell r="E17">
            <v>1053</v>
          </cell>
          <cell r="F17">
            <v>1430</v>
          </cell>
          <cell r="G17">
            <v>0.2</v>
          </cell>
          <cell r="H17" t="e">
            <v>#N/A</v>
          </cell>
          <cell r="I17">
            <v>1094</v>
          </cell>
          <cell r="J17">
            <v>-41</v>
          </cell>
          <cell r="K17">
            <v>120</v>
          </cell>
          <cell r="O17">
            <v>198.6</v>
          </cell>
          <cell r="P17">
            <v>480</v>
          </cell>
          <cell r="Q17">
            <v>10.221550855991945</v>
          </cell>
          <cell r="R17">
            <v>7.2004028197381675</v>
          </cell>
          <cell r="S17">
            <v>138.4</v>
          </cell>
          <cell r="T17">
            <v>194.4</v>
          </cell>
          <cell r="U17">
            <v>141</v>
          </cell>
          <cell r="V17">
            <v>60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311.29700000000003</v>
          </cell>
          <cell r="D18">
            <v>170.2</v>
          </cell>
          <cell r="E18">
            <v>277.5</v>
          </cell>
          <cell r="F18">
            <v>189.197</v>
          </cell>
          <cell r="G18" t="str">
            <v>рот2</v>
          </cell>
          <cell r="H18" t="e">
            <v>#N/A</v>
          </cell>
          <cell r="I18">
            <v>292.3</v>
          </cell>
          <cell r="J18">
            <v>-14.800000000000011</v>
          </cell>
          <cell r="K18">
            <v>160</v>
          </cell>
          <cell r="O18">
            <v>55.5</v>
          </cell>
          <cell r="P18">
            <v>250</v>
          </cell>
          <cell r="Q18">
            <v>10.796342342342342</v>
          </cell>
          <cell r="R18">
            <v>3.4089549549549552</v>
          </cell>
          <cell r="S18">
            <v>58.540200000000006</v>
          </cell>
          <cell r="T18">
            <v>42.180199999999999</v>
          </cell>
          <cell r="U18">
            <v>74.099999999999994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250</v>
          </cell>
          <cell r="AB18" t="str">
            <v>увел</v>
          </cell>
          <cell r="AC18">
            <v>67.567567567567565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126.5</v>
          </cell>
          <cell r="D19">
            <v>143</v>
          </cell>
          <cell r="E19">
            <v>55</v>
          </cell>
          <cell r="F19">
            <v>203.5</v>
          </cell>
          <cell r="G19" t="str">
            <v>рот1</v>
          </cell>
          <cell r="H19" t="e">
            <v>#N/A</v>
          </cell>
          <cell r="I19">
            <v>66</v>
          </cell>
          <cell r="J19">
            <v>-11</v>
          </cell>
          <cell r="O19">
            <v>11</v>
          </cell>
          <cell r="Q19">
            <v>18.5</v>
          </cell>
          <cell r="R19">
            <v>18.5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280.60000000000002</v>
          </cell>
          <cell r="D20">
            <v>213</v>
          </cell>
          <cell r="E20">
            <v>225</v>
          </cell>
          <cell r="F20">
            <v>265.60000000000002</v>
          </cell>
          <cell r="G20">
            <v>0</v>
          </cell>
          <cell r="H20" t="e">
            <v>#N/A</v>
          </cell>
          <cell r="I20">
            <v>228</v>
          </cell>
          <cell r="J20">
            <v>-3</v>
          </cell>
          <cell r="K20">
            <v>90</v>
          </cell>
          <cell r="O20">
            <v>45</v>
          </cell>
          <cell r="P20">
            <v>120</v>
          </cell>
          <cell r="Q20">
            <v>10.568888888888889</v>
          </cell>
          <cell r="R20">
            <v>5.9022222222222229</v>
          </cell>
          <cell r="S20">
            <v>48</v>
          </cell>
          <cell r="T20">
            <v>41.08</v>
          </cell>
          <cell r="U20">
            <v>66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2512</v>
          </cell>
          <cell r="D21">
            <v>4003</v>
          </cell>
          <cell r="E21">
            <v>3141</v>
          </cell>
          <cell r="F21">
            <v>3303</v>
          </cell>
          <cell r="G21" t="str">
            <v>пуд</v>
          </cell>
          <cell r="H21">
            <v>180</v>
          </cell>
          <cell r="I21">
            <v>3154</v>
          </cell>
          <cell r="J21">
            <v>-13</v>
          </cell>
          <cell r="K21">
            <v>660</v>
          </cell>
          <cell r="O21">
            <v>532.20000000000005</v>
          </cell>
          <cell r="P21">
            <v>1600</v>
          </cell>
          <cell r="Q21">
            <v>10.452837279218338</v>
          </cell>
          <cell r="R21">
            <v>6.206313416009019</v>
          </cell>
          <cell r="S21">
            <v>578.20000000000005</v>
          </cell>
          <cell r="T21">
            <v>529</v>
          </cell>
          <cell r="U21">
            <v>331</v>
          </cell>
          <cell r="V21">
            <v>480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1726</v>
          </cell>
          <cell r="D22">
            <v>2937</v>
          </cell>
          <cell r="E22">
            <v>2374</v>
          </cell>
          <cell r="F22">
            <v>2223</v>
          </cell>
          <cell r="G22" t="str">
            <v>яб</v>
          </cell>
          <cell r="H22">
            <v>180</v>
          </cell>
          <cell r="I22">
            <v>2443</v>
          </cell>
          <cell r="J22">
            <v>-69</v>
          </cell>
          <cell r="K22">
            <v>840</v>
          </cell>
          <cell r="O22">
            <v>426.8</v>
          </cell>
          <cell r="P22">
            <v>1400</v>
          </cell>
          <cell r="Q22">
            <v>10.456888472352389</v>
          </cell>
          <cell r="R22">
            <v>5.2085285848172447</v>
          </cell>
          <cell r="S22">
            <v>408.6</v>
          </cell>
          <cell r="T22">
            <v>388.2</v>
          </cell>
          <cell r="U22">
            <v>292</v>
          </cell>
          <cell r="V22">
            <v>240</v>
          </cell>
          <cell r="W22">
            <v>126</v>
          </cell>
          <cell r="X22">
            <v>14</v>
          </cell>
          <cell r="Y22">
            <v>6</v>
          </cell>
          <cell r="Z22">
            <v>238</v>
          </cell>
          <cell r="AA22">
            <v>1400</v>
          </cell>
          <cell r="AB22" t="str">
            <v>ябмай</v>
          </cell>
          <cell r="AC22">
            <v>233.33333333333334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2362</v>
          </cell>
          <cell r="D23">
            <v>3313</v>
          </cell>
          <cell r="E23">
            <v>2983</v>
          </cell>
          <cell r="F23">
            <v>2587</v>
          </cell>
          <cell r="G23">
            <v>1</v>
          </cell>
          <cell r="H23">
            <v>180</v>
          </cell>
          <cell r="I23">
            <v>3028</v>
          </cell>
          <cell r="J23">
            <v>-45</v>
          </cell>
          <cell r="K23">
            <v>660</v>
          </cell>
          <cell r="O23">
            <v>452.6</v>
          </cell>
          <cell r="P23">
            <v>1500</v>
          </cell>
          <cell r="Q23">
            <v>10.488289880689351</v>
          </cell>
          <cell r="R23">
            <v>5.7158638974812197</v>
          </cell>
          <cell r="S23">
            <v>490.6</v>
          </cell>
          <cell r="T23">
            <v>437.2</v>
          </cell>
          <cell r="U23">
            <v>272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ябмай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2056</v>
          </cell>
          <cell r="D24">
            <v>3668</v>
          </cell>
          <cell r="E24">
            <v>3150</v>
          </cell>
          <cell r="F24">
            <v>2483</v>
          </cell>
          <cell r="G24">
            <v>1</v>
          </cell>
          <cell r="H24" t="e">
            <v>#N/A</v>
          </cell>
          <cell r="I24">
            <v>3216</v>
          </cell>
          <cell r="J24">
            <v>-66</v>
          </cell>
          <cell r="K24">
            <v>840</v>
          </cell>
          <cell r="O24">
            <v>462</v>
          </cell>
          <cell r="P24">
            <v>1500</v>
          </cell>
          <cell r="Q24">
            <v>10.439393939393939</v>
          </cell>
          <cell r="R24">
            <v>5.3744588744588748</v>
          </cell>
          <cell r="S24">
            <v>462.6</v>
          </cell>
          <cell r="T24">
            <v>421.6</v>
          </cell>
          <cell r="U24">
            <v>229</v>
          </cell>
          <cell r="V24">
            <v>840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1500</v>
          </cell>
          <cell r="AB24" t="str">
            <v>ябмай</v>
          </cell>
          <cell r="AC24">
            <v>125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1911</v>
          </cell>
          <cell r="D25">
            <v>1728</v>
          </cell>
          <cell r="E25">
            <v>1200</v>
          </cell>
          <cell r="F25">
            <v>2385</v>
          </cell>
          <cell r="G25">
            <v>1</v>
          </cell>
          <cell r="H25" t="e">
            <v>#N/A</v>
          </cell>
          <cell r="I25">
            <v>1260</v>
          </cell>
          <cell r="J25">
            <v>-60</v>
          </cell>
          <cell r="O25">
            <v>240</v>
          </cell>
          <cell r="P25">
            <v>140</v>
          </cell>
          <cell r="Q25">
            <v>10.520833333333334</v>
          </cell>
          <cell r="R25">
            <v>9.9375</v>
          </cell>
          <cell r="S25">
            <v>409.2</v>
          </cell>
          <cell r="T25">
            <v>352.6</v>
          </cell>
          <cell r="U25">
            <v>354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24</v>
          </cell>
          <cell r="AA25">
            <v>140</v>
          </cell>
          <cell r="AB25" t="str">
            <v>оконч</v>
          </cell>
          <cell r="AC25">
            <v>23.333333333333332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373</v>
          </cell>
          <cell r="D26">
            <v>547</v>
          </cell>
          <cell r="E26">
            <v>307</v>
          </cell>
          <cell r="F26">
            <v>608</v>
          </cell>
          <cell r="G26" t="str">
            <v>нов</v>
          </cell>
          <cell r="H26" t="e">
            <v>#N/A</v>
          </cell>
          <cell r="I26">
            <v>312</v>
          </cell>
          <cell r="J26">
            <v>-5</v>
          </cell>
          <cell r="O26">
            <v>61.4</v>
          </cell>
          <cell r="P26">
            <v>120</v>
          </cell>
          <cell r="Q26">
            <v>11.856677524429967</v>
          </cell>
          <cell r="R26">
            <v>9.9022801302931605</v>
          </cell>
          <cell r="S26">
            <v>78.2</v>
          </cell>
          <cell r="T26">
            <v>72.2</v>
          </cell>
          <cell r="U26">
            <v>74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458</v>
          </cell>
          <cell r="D27">
            <v>1056</v>
          </cell>
          <cell r="E27">
            <v>578</v>
          </cell>
          <cell r="F27">
            <v>921</v>
          </cell>
          <cell r="G27" t="str">
            <v>нов</v>
          </cell>
          <cell r="H27" t="e">
            <v>#N/A</v>
          </cell>
          <cell r="I27">
            <v>598</v>
          </cell>
          <cell r="J27">
            <v>-20</v>
          </cell>
          <cell r="O27">
            <v>115.6</v>
          </cell>
          <cell r="P27">
            <v>300</v>
          </cell>
          <cell r="Q27">
            <v>10.562283737024222</v>
          </cell>
          <cell r="R27">
            <v>7.9671280276816612</v>
          </cell>
          <cell r="S27">
            <v>106.6</v>
          </cell>
          <cell r="T27">
            <v>125.2</v>
          </cell>
          <cell r="U27">
            <v>123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300</v>
          </cell>
          <cell r="AB27">
            <v>0</v>
          </cell>
          <cell r="AC27">
            <v>25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518</v>
          </cell>
          <cell r="D28">
            <v>209</v>
          </cell>
          <cell r="E28">
            <v>271</v>
          </cell>
          <cell r="F28">
            <v>439</v>
          </cell>
          <cell r="G28" t="str">
            <v>рот0502</v>
          </cell>
          <cell r="H28" t="e">
            <v>#N/A</v>
          </cell>
          <cell r="I28">
            <v>284</v>
          </cell>
          <cell r="J28">
            <v>-13</v>
          </cell>
          <cell r="O28">
            <v>54.2</v>
          </cell>
          <cell r="P28">
            <v>200</v>
          </cell>
          <cell r="Q28">
            <v>11.789667896678965</v>
          </cell>
          <cell r="R28">
            <v>8.099630996309962</v>
          </cell>
          <cell r="S28">
            <v>68</v>
          </cell>
          <cell r="T28">
            <v>44.8</v>
          </cell>
          <cell r="U28">
            <v>4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724</v>
          </cell>
          <cell r="D29">
            <v>1359</v>
          </cell>
          <cell r="E29">
            <v>541</v>
          </cell>
          <cell r="F29">
            <v>1502</v>
          </cell>
          <cell r="G29" t="str">
            <v>4рот</v>
          </cell>
          <cell r="H29" t="e">
            <v>#N/A</v>
          </cell>
          <cell r="I29">
            <v>566</v>
          </cell>
          <cell r="J29">
            <v>-25</v>
          </cell>
          <cell r="O29">
            <v>108.2</v>
          </cell>
          <cell r="Q29">
            <v>13.881700554528651</v>
          </cell>
          <cell r="R29">
            <v>13.881700554528651</v>
          </cell>
          <cell r="S29">
            <v>172.6</v>
          </cell>
          <cell r="T29">
            <v>180.2</v>
          </cell>
          <cell r="U29">
            <v>60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658</v>
          </cell>
          <cell r="D30">
            <v>204</v>
          </cell>
          <cell r="E30">
            <v>240</v>
          </cell>
          <cell r="F30">
            <v>615</v>
          </cell>
          <cell r="G30" t="str">
            <v>4рот</v>
          </cell>
          <cell r="H30" t="e">
            <v>#N/A</v>
          </cell>
          <cell r="I30">
            <v>233</v>
          </cell>
          <cell r="J30">
            <v>7</v>
          </cell>
          <cell r="O30">
            <v>48</v>
          </cell>
          <cell r="Q30">
            <v>12.8125</v>
          </cell>
          <cell r="R30">
            <v>12.8125</v>
          </cell>
          <cell r="S30">
            <v>55.4</v>
          </cell>
          <cell r="T30">
            <v>50.2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1245</v>
          </cell>
          <cell r="D31">
            <v>2204</v>
          </cell>
          <cell r="E31">
            <v>1501</v>
          </cell>
          <cell r="F31">
            <v>1910</v>
          </cell>
          <cell r="G31" t="str">
            <v>4рот</v>
          </cell>
          <cell r="H31" t="e">
            <v>#N/A</v>
          </cell>
          <cell r="I31">
            <v>1531</v>
          </cell>
          <cell r="J31">
            <v>-30</v>
          </cell>
          <cell r="O31">
            <v>230.2</v>
          </cell>
          <cell r="P31">
            <v>500</v>
          </cell>
          <cell r="Q31">
            <v>10.469157254561251</v>
          </cell>
          <cell r="R31">
            <v>8.2971329278887929</v>
          </cell>
          <cell r="S31">
            <v>257.8</v>
          </cell>
          <cell r="T31">
            <v>282.60000000000002</v>
          </cell>
          <cell r="U31">
            <v>82</v>
          </cell>
          <cell r="V31">
            <v>350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500</v>
          </cell>
          <cell r="AB31" t="str">
            <v>ябмай</v>
          </cell>
          <cell r="AC31">
            <v>50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610</v>
          </cell>
          <cell r="D32">
            <v>1414</v>
          </cell>
          <cell r="E32">
            <v>1006</v>
          </cell>
          <cell r="F32">
            <v>966</v>
          </cell>
          <cell r="G32" t="str">
            <v>4рот</v>
          </cell>
          <cell r="H32" t="e">
            <v>#N/A</v>
          </cell>
          <cell r="I32">
            <v>1029</v>
          </cell>
          <cell r="J32">
            <v>-23</v>
          </cell>
          <cell r="K32">
            <v>480</v>
          </cell>
          <cell r="O32">
            <v>201.2</v>
          </cell>
          <cell r="P32">
            <v>700</v>
          </cell>
          <cell r="Q32">
            <v>10.666003976143141</v>
          </cell>
          <cell r="R32">
            <v>4.8011928429423465</v>
          </cell>
          <cell r="S32">
            <v>144.80000000000001</v>
          </cell>
          <cell r="T32">
            <v>173.2</v>
          </cell>
          <cell r="U32">
            <v>68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555</v>
          </cell>
          <cell r="D33">
            <v>1504</v>
          </cell>
          <cell r="E33">
            <v>989</v>
          </cell>
          <cell r="F33">
            <v>1016</v>
          </cell>
          <cell r="G33" t="str">
            <v>нв1304,</v>
          </cell>
          <cell r="H33" t="e">
            <v>#N/A</v>
          </cell>
          <cell r="I33">
            <v>1045</v>
          </cell>
          <cell r="J33">
            <v>-56</v>
          </cell>
          <cell r="K33">
            <v>360</v>
          </cell>
          <cell r="O33">
            <v>197.8</v>
          </cell>
          <cell r="P33">
            <v>700</v>
          </cell>
          <cell r="Q33">
            <v>10.495449949443882</v>
          </cell>
          <cell r="R33">
            <v>5.1365015166835182</v>
          </cell>
          <cell r="S33">
            <v>128.4</v>
          </cell>
          <cell r="T33">
            <v>150.19999999999999</v>
          </cell>
          <cell r="U33">
            <v>199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72</v>
          </cell>
          <cell r="AA33">
            <v>700</v>
          </cell>
          <cell r="AB33" t="e">
            <v>#N/A</v>
          </cell>
          <cell r="AC33">
            <v>70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729</v>
          </cell>
          <cell r="D34">
            <v>20</v>
          </cell>
          <cell r="E34">
            <v>299</v>
          </cell>
          <cell r="F34">
            <v>430</v>
          </cell>
          <cell r="G34" t="str">
            <v>нов</v>
          </cell>
          <cell r="H34" t="e">
            <v>#N/A</v>
          </cell>
          <cell r="I34">
            <v>319</v>
          </cell>
          <cell r="J34">
            <v>-20</v>
          </cell>
          <cell r="O34">
            <v>59.8</v>
          </cell>
          <cell r="P34">
            <v>220</v>
          </cell>
          <cell r="Q34">
            <v>10.869565217391305</v>
          </cell>
          <cell r="R34">
            <v>7.1906354515050168</v>
          </cell>
          <cell r="S34">
            <v>80.599999999999994</v>
          </cell>
          <cell r="T34">
            <v>59.8</v>
          </cell>
          <cell r="U34">
            <v>79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220</v>
          </cell>
          <cell r="AB34" t="e">
            <v>#N/A</v>
          </cell>
          <cell r="AC34">
            <v>22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1960</v>
          </cell>
          <cell r="D35">
            <v>3940</v>
          </cell>
          <cell r="E35">
            <v>2400</v>
          </cell>
          <cell r="F35">
            <v>3415</v>
          </cell>
          <cell r="G35">
            <v>0</v>
          </cell>
          <cell r="H35" t="e">
            <v>#N/A</v>
          </cell>
          <cell r="I35">
            <v>2466.0100000000002</v>
          </cell>
          <cell r="J35">
            <v>-66.010000000000218</v>
          </cell>
          <cell r="K35">
            <v>500</v>
          </cell>
          <cell r="O35">
            <v>480</v>
          </cell>
          <cell r="P35">
            <v>1200</v>
          </cell>
          <cell r="Q35">
            <v>10.65625</v>
          </cell>
          <cell r="R35">
            <v>7.114583333333333</v>
          </cell>
          <cell r="S35">
            <v>489</v>
          </cell>
          <cell r="T35">
            <v>491</v>
          </cell>
          <cell r="U35">
            <v>501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240</v>
          </cell>
          <cell r="AA35">
            <v>1200</v>
          </cell>
          <cell r="AB35" t="str">
            <v>сниж</v>
          </cell>
          <cell r="AC35">
            <v>240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571</v>
          </cell>
          <cell r="D36">
            <v>641</v>
          </cell>
          <cell r="E36">
            <v>435</v>
          </cell>
          <cell r="F36">
            <v>756</v>
          </cell>
          <cell r="G36" t="str">
            <v>перим</v>
          </cell>
          <cell r="H36" t="e">
            <v>#N/A</v>
          </cell>
          <cell r="I36">
            <v>406</v>
          </cell>
          <cell r="J36">
            <v>29</v>
          </cell>
          <cell r="O36">
            <v>87</v>
          </cell>
          <cell r="P36">
            <v>240</v>
          </cell>
          <cell r="Q36">
            <v>11.448275862068966</v>
          </cell>
          <cell r="R36">
            <v>8.6896551724137936</v>
          </cell>
          <cell r="S36">
            <v>94.6</v>
          </cell>
          <cell r="T36">
            <v>107.6</v>
          </cell>
          <cell r="U36">
            <v>13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1789</v>
          </cell>
          <cell r="D37">
            <v>1408</v>
          </cell>
          <cell r="E37">
            <v>1383</v>
          </cell>
          <cell r="F37">
            <v>1760</v>
          </cell>
          <cell r="G37" t="str">
            <v>бнмарт</v>
          </cell>
          <cell r="H37" t="e">
            <v>#N/A</v>
          </cell>
          <cell r="I37">
            <v>1406</v>
          </cell>
          <cell r="J37">
            <v>-23</v>
          </cell>
          <cell r="K37">
            <v>240</v>
          </cell>
          <cell r="O37">
            <v>276.60000000000002</v>
          </cell>
          <cell r="P37">
            <v>900</v>
          </cell>
          <cell r="Q37">
            <v>10.484454085321763</v>
          </cell>
          <cell r="R37">
            <v>6.3629790310918288</v>
          </cell>
          <cell r="S37">
            <v>305.60000000000002</v>
          </cell>
          <cell r="T37">
            <v>276.8</v>
          </cell>
          <cell r="U37">
            <v>271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60</v>
          </cell>
          <cell r="AA37">
            <v>900</v>
          </cell>
          <cell r="AB37" t="e">
            <v>#N/A</v>
          </cell>
          <cell r="AC37">
            <v>56.25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2812</v>
          </cell>
          <cell r="D38">
            <v>3732</v>
          </cell>
          <cell r="E38">
            <v>3463</v>
          </cell>
          <cell r="F38">
            <v>2976</v>
          </cell>
          <cell r="G38" t="str">
            <v>бнмай</v>
          </cell>
          <cell r="H38" t="e">
            <v>#N/A</v>
          </cell>
          <cell r="I38">
            <v>3546</v>
          </cell>
          <cell r="J38">
            <v>-83</v>
          </cell>
          <cell r="K38">
            <v>800</v>
          </cell>
          <cell r="O38">
            <v>460.6</v>
          </cell>
          <cell r="P38">
            <v>1100</v>
          </cell>
          <cell r="Q38">
            <v>10.586191923577941</v>
          </cell>
          <cell r="R38">
            <v>6.4611376465479804</v>
          </cell>
          <cell r="S38">
            <v>540.6</v>
          </cell>
          <cell r="T38">
            <v>464</v>
          </cell>
          <cell r="U38">
            <v>454</v>
          </cell>
          <cell r="V38">
            <v>1160</v>
          </cell>
          <cell r="W38">
            <v>84</v>
          </cell>
          <cell r="X38">
            <v>12</v>
          </cell>
          <cell r="Y38">
            <v>10</v>
          </cell>
          <cell r="Z38">
            <v>108</v>
          </cell>
          <cell r="AA38">
            <v>1100</v>
          </cell>
          <cell r="AB38">
            <v>0</v>
          </cell>
          <cell r="AC38">
            <v>110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1990</v>
          </cell>
          <cell r="D39">
            <v>2016</v>
          </cell>
          <cell r="E39">
            <v>1551</v>
          </cell>
          <cell r="F39">
            <v>2379</v>
          </cell>
          <cell r="G39" t="str">
            <v>4рот</v>
          </cell>
          <cell r="H39" t="e">
            <v>#N/A</v>
          </cell>
          <cell r="I39">
            <v>1579</v>
          </cell>
          <cell r="J39">
            <v>-28</v>
          </cell>
          <cell r="O39">
            <v>310.2</v>
          </cell>
          <cell r="P39">
            <v>900</v>
          </cell>
          <cell r="Q39">
            <v>10.570599613152805</v>
          </cell>
          <cell r="R39">
            <v>7.6692456479690527</v>
          </cell>
          <cell r="S39">
            <v>378.4</v>
          </cell>
          <cell r="T39">
            <v>334.6</v>
          </cell>
          <cell r="U39">
            <v>335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60</v>
          </cell>
          <cell r="AA39">
            <v>900</v>
          </cell>
          <cell r="AB39" t="e">
            <v>#N/A</v>
          </cell>
          <cell r="AC39">
            <v>56.25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3275</v>
          </cell>
          <cell r="D40">
            <v>4125</v>
          </cell>
          <cell r="E40">
            <v>4028</v>
          </cell>
          <cell r="F40">
            <v>3244</v>
          </cell>
          <cell r="G40" t="str">
            <v>4рот</v>
          </cell>
          <cell r="H40" t="e">
            <v>#N/A</v>
          </cell>
          <cell r="I40">
            <v>4108</v>
          </cell>
          <cell r="J40">
            <v>-80</v>
          </cell>
          <cell r="K40">
            <v>2000</v>
          </cell>
          <cell r="O40">
            <v>669.6</v>
          </cell>
          <cell r="P40">
            <v>1800</v>
          </cell>
          <cell r="Q40">
            <v>10.519713261648745</v>
          </cell>
          <cell r="R40">
            <v>4.8446833930704898</v>
          </cell>
          <cell r="S40">
            <v>649.4</v>
          </cell>
          <cell r="T40">
            <v>560.6</v>
          </cell>
          <cell r="U40">
            <v>438</v>
          </cell>
          <cell r="V40">
            <v>680</v>
          </cell>
          <cell r="W40">
            <v>84</v>
          </cell>
          <cell r="X40">
            <v>12</v>
          </cell>
          <cell r="Y40">
            <v>10</v>
          </cell>
          <cell r="Z40">
            <v>180</v>
          </cell>
          <cell r="AA40">
            <v>1800</v>
          </cell>
          <cell r="AB40" t="str">
            <v>скл м-1400</v>
          </cell>
          <cell r="AC40">
            <v>180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421</v>
          </cell>
          <cell r="D41">
            <v>187</v>
          </cell>
          <cell r="E41">
            <v>250</v>
          </cell>
          <cell r="F41">
            <v>344</v>
          </cell>
          <cell r="G41" t="str">
            <v>нв1304,</v>
          </cell>
          <cell r="H41" t="e">
            <v>#N/A</v>
          </cell>
          <cell r="I41">
            <v>257</v>
          </cell>
          <cell r="J41">
            <v>-7</v>
          </cell>
          <cell r="K41">
            <v>80</v>
          </cell>
          <cell r="O41">
            <v>50</v>
          </cell>
          <cell r="P41">
            <v>120</v>
          </cell>
          <cell r="Q41">
            <v>10.88</v>
          </cell>
          <cell r="R41">
            <v>6.88</v>
          </cell>
          <cell r="S41">
            <v>50.2</v>
          </cell>
          <cell r="T41">
            <v>40</v>
          </cell>
          <cell r="U41">
            <v>48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357</v>
          </cell>
          <cell r="D42">
            <v>488</v>
          </cell>
          <cell r="E42">
            <v>254</v>
          </cell>
          <cell r="F42">
            <v>582</v>
          </cell>
          <cell r="G42" t="str">
            <v>нов</v>
          </cell>
          <cell r="H42" t="e">
            <v>#N/A</v>
          </cell>
          <cell r="I42">
            <v>261</v>
          </cell>
          <cell r="J42">
            <v>-7</v>
          </cell>
          <cell r="O42">
            <v>50.8</v>
          </cell>
          <cell r="Q42">
            <v>11.456692913385828</v>
          </cell>
          <cell r="R42">
            <v>11.456692913385828</v>
          </cell>
          <cell r="S42">
            <v>24.2</v>
          </cell>
          <cell r="T42">
            <v>21.6</v>
          </cell>
          <cell r="U42">
            <v>56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Паша500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90</v>
          </cell>
          <cell r="E43">
            <v>50</v>
          </cell>
          <cell r="F43">
            <v>40</v>
          </cell>
          <cell r="G43">
            <v>0</v>
          </cell>
          <cell r="H43" t="e">
            <v>#N/A</v>
          </cell>
          <cell r="I43">
            <v>50</v>
          </cell>
          <cell r="J43">
            <v>0</v>
          </cell>
          <cell r="K43">
            <v>40</v>
          </cell>
          <cell r="O43">
            <v>10</v>
          </cell>
          <cell r="P43">
            <v>60</v>
          </cell>
          <cell r="Q43">
            <v>14</v>
          </cell>
          <cell r="R43">
            <v>4</v>
          </cell>
          <cell r="S43">
            <v>4</v>
          </cell>
          <cell r="T43">
            <v>3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12</v>
          </cell>
          <cell r="AA43">
            <v>60</v>
          </cell>
          <cell r="AB43" t="str">
            <v>увел</v>
          </cell>
          <cell r="AC43">
            <v>12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109</v>
          </cell>
          <cell r="D44">
            <v>505</v>
          </cell>
          <cell r="E44">
            <v>272</v>
          </cell>
          <cell r="F44">
            <v>322</v>
          </cell>
          <cell r="G44">
            <v>1</v>
          </cell>
          <cell r="H44" t="e">
            <v>#N/A</v>
          </cell>
          <cell r="I44">
            <v>291</v>
          </cell>
          <cell r="J44">
            <v>-19</v>
          </cell>
          <cell r="K44">
            <v>120</v>
          </cell>
          <cell r="O44">
            <v>54.4</v>
          </cell>
          <cell r="P44">
            <v>100</v>
          </cell>
          <cell r="Q44">
            <v>9.9632352941176467</v>
          </cell>
          <cell r="R44">
            <v>5.9191176470588234</v>
          </cell>
          <cell r="S44">
            <v>59.6</v>
          </cell>
          <cell r="T44">
            <v>52.4</v>
          </cell>
          <cell r="U44">
            <v>42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 t="str">
            <v>хз</v>
          </cell>
          <cell r="AC44">
            <v>12.5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-9</v>
          </cell>
          <cell r="D45">
            <v>3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11</v>
          </cell>
          <cell r="J45">
            <v>-11</v>
          </cell>
          <cell r="O45">
            <v>0</v>
          </cell>
          <cell r="P45">
            <v>100</v>
          </cell>
          <cell r="Q45" t="e">
            <v>#DIV/0!</v>
          </cell>
          <cell r="R45" t="e">
            <v>#DIV/0!</v>
          </cell>
          <cell r="S45">
            <v>104.6</v>
          </cell>
          <cell r="T45">
            <v>18.399999999999999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 t="str">
            <v>хз</v>
          </cell>
          <cell r="AC45">
            <v>12.5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794</v>
          </cell>
          <cell r="D46">
            <v>1020</v>
          </cell>
          <cell r="E46">
            <v>790</v>
          </cell>
          <cell r="F46">
            <v>969</v>
          </cell>
          <cell r="G46" t="str">
            <v>нов</v>
          </cell>
          <cell r="H46" t="e">
            <v>#N/A</v>
          </cell>
          <cell r="I46">
            <v>821</v>
          </cell>
          <cell r="J46">
            <v>-31</v>
          </cell>
          <cell r="K46">
            <v>300</v>
          </cell>
          <cell r="O46">
            <v>158</v>
          </cell>
          <cell r="P46">
            <v>400</v>
          </cell>
          <cell r="Q46">
            <v>10.563291139240507</v>
          </cell>
          <cell r="R46">
            <v>6.1329113924050631</v>
          </cell>
          <cell r="S46">
            <v>171.8</v>
          </cell>
          <cell r="T46">
            <v>149.19999999999999</v>
          </cell>
          <cell r="U46">
            <v>177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36</v>
          </cell>
          <cell r="D47">
            <v>2</v>
          </cell>
          <cell r="E47">
            <v>5</v>
          </cell>
          <cell r="F47">
            <v>29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29</v>
          </cell>
          <cell r="R47">
            <v>29</v>
          </cell>
          <cell r="S47">
            <v>0.8</v>
          </cell>
          <cell r="T47">
            <v>1.2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510</v>
          </cell>
          <cell r="D48">
            <v>826</v>
          </cell>
          <cell r="E48">
            <v>672</v>
          </cell>
          <cell r="F48">
            <v>621</v>
          </cell>
          <cell r="G48" t="str">
            <v>ак</v>
          </cell>
          <cell r="H48">
            <v>180</v>
          </cell>
          <cell r="I48">
            <v>705</v>
          </cell>
          <cell r="J48">
            <v>-33</v>
          </cell>
          <cell r="K48">
            <v>360</v>
          </cell>
          <cell r="O48">
            <v>134.4</v>
          </cell>
          <cell r="P48">
            <v>500</v>
          </cell>
          <cell r="Q48">
            <v>11.019345238095237</v>
          </cell>
          <cell r="R48">
            <v>4.6205357142857144</v>
          </cell>
          <cell r="S48">
            <v>106.8</v>
          </cell>
          <cell r="T48">
            <v>114.6</v>
          </cell>
          <cell r="U48">
            <v>163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60</v>
          </cell>
          <cell r="AA48">
            <v>500</v>
          </cell>
          <cell r="AB48" t="str">
            <v>бонус</v>
          </cell>
          <cell r="AC48">
            <v>62.5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280</v>
          </cell>
          <cell r="D49">
            <v>550</v>
          </cell>
          <cell r="E49">
            <v>300</v>
          </cell>
          <cell r="F49">
            <v>510</v>
          </cell>
          <cell r="G49">
            <v>1</v>
          </cell>
          <cell r="H49">
            <v>90</v>
          </cell>
          <cell r="I49">
            <v>318</v>
          </cell>
          <cell r="J49">
            <v>-18</v>
          </cell>
          <cell r="O49">
            <v>60</v>
          </cell>
          <cell r="P49">
            <v>120</v>
          </cell>
          <cell r="Q49">
            <v>10.5</v>
          </cell>
          <cell r="R49">
            <v>8.5</v>
          </cell>
          <cell r="S49">
            <v>64</v>
          </cell>
          <cell r="T49">
            <v>75</v>
          </cell>
          <cell r="U49">
            <v>65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704</v>
          </cell>
          <cell r="D50">
            <v>828</v>
          </cell>
          <cell r="E50">
            <v>734</v>
          </cell>
          <cell r="F50">
            <v>761</v>
          </cell>
          <cell r="G50">
            <v>1</v>
          </cell>
          <cell r="H50">
            <v>120</v>
          </cell>
          <cell r="I50">
            <v>762</v>
          </cell>
          <cell r="J50">
            <v>-28</v>
          </cell>
          <cell r="K50">
            <v>300</v>
          </cell>
          <cell r="O50">
            <v>146.80000000000001</v>
          </cell>
          <cell r="P50">
            <v>480</v>
          </cell>
          <cell r="Q50">
            <v>10.497275204359672</v>
          </cell>
          <cell r="R50">
            <v>5.1839237057220702</v>
          </cell>
          <cell r="S50">
            <v>158.19999999999999</v>
          </cell>
          <cell r="T50">
            <v>137.19999999999999</v>
          </cell>
          <cell r="U50">
            <v>135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96</v>
          </cell>
          <cell r="AA50">
            <v>480</v>
          </cell>
          <cell r="AB50">
            <v>0</v>
          </cell>
          <cell r="AC50">
            <v>96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187</v>
          </cell>
          <cell r="D51">
            <v>204</v>
          </cell>
          <cell r="E51">
            <v>194</v>
          </cell>
          <cell r="F51">
            <v>192</v>
          </cell>
          <cell r="G51">
            <v>1</v>
          </cell>
          <cell r="H51" t="e">
            <v>#N/A</v>
          </cell>
          <cell r="I51">
            <v>200</v>
          </cell>
          <cell r="J51">
            <v>-6</v>
          </cell>
          <cell r="K51">
            <v>100</v>
          </cell>
          <cell r="O51">
            <v>38.799999999999997</v>
          </cell>
          <cell r="P51">
            <v>120</v>
          </cell>
          <cell r="Q51">
            <v>10.618556701030929</v>
          </cell>
          <cell r="R51">
            <v>4.9484536082474229</v>
          </cell>
          <cell r="S51">
            <v>32.4</v>
          </cell>
          <cell r="T51">
            <v>33.200000000000003</v>
          </cell>
          <cell r="U51">
            <v>42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увел</v>
          </cell>
          <cell r="AC51">
            <v>15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42</v>
          </cell>
          <cell r="E52">
            <v>3</v>
          </cell>
          <cell r="F52">
            <v>39</v>
          </cell>
          <cell r="G52" t="str">
            <v>выв04,06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65</v>
          </cell>
          <cell r="R52">
            <v>65</v>
          </cell>
          <cell r="S52">
            <v>0.4</v>
          </cell>
          <cell r="T52">
            <v>0.6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107.29900000000001</v>
          </cell>
          <cell r="D53">
            <v>170.2</v>
          </cell>
          <cell r="E53">
            <v>140.6</v>
          </cell>
          <cell r="F53">
            <v>129.499</v>
          </cell>
          <cell r="G53" t="str">
            <v>рот</v>
          </cell>
          <cell r="H53" t="e">
            <v>#N/A</v>
          </cell>
          <cell r="I53">
            <v>151.69999999999999</v>
          </cell>
          <cell r="J53">
            <v>-11.099999999999994</v>
          </cell>
          <cell r="K53">
            <v>100</v>
          </cell>
          <cell r="O53">
            <v>28.119999999999997</v>
          </cell>
          <cell r="P53">
            <v>100</v>
          </cell>
          <cell r="Q53">
            <v>11.717603129445237</v>
          </cell>
          <cell r="R53">
            <v>4.6052275960170697</v>
          </cell>
          <cell r="S53">
            <v>19.98</v>
          </cell>
          <cell r="T53">
            <v>22.94</v>
          </cell>
          <cell r="U53">
            <v>22.2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28</v>
          </cell>
          <cell r="AA53">
            <v>100</v>
          </cell>
          <cell r="AB53" t="e">
            <v>#N/A</v>
          </cell>
          <cell r="AC53">
            <v>27.027027027027025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275.76</v>
          </cell>
          <cell r="D54">
            <v>194.88</v>
          </cell>
          <cell r="E54">
            <v>127.68</v>
          </cell>
          <cell r="F54">
            <v>338.48</v>
          </cell>
          <cell r="G54">
            <v>0</v>
          </cell>
          <cell r="H54" t="e">
            <v>#N/A</v>
          </cell>
          <cell r="I54">
            <v>134.63999999999999</v>
          </cell>
          <cell r="J54">
            <v>-6.9599999999999795</v>
          </cell>
          <cell r="O54">
            <v>25.536000000000001</v>
          </cell>
          <cell r="Q54">
            <v>13.255012531328321</v>
          </cell>
          <cell r="R54">
            <v>13.255012531328321</v>
          </cell>
          <cell r="S54">
            <v>45.248000000000005</v>
          </cell>
          <cell r="T54">
            <v>35.839999999999996</v>
          </cell>
          <cell r="U54">
            <v>33.6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1051</v>
          </cell>
          <cell r="D55">
            <v>32</v>
          </cell>
          <cell r="E55">
            <v>299</v>
          </cell>
          <cell r="F55">
            <v>752</v>
          </cell>
          <cell r="G55" t="str">
            <v>нов1</v>
          </cell>
          <cell r="H55" t="e">
            <v>#N/A</v>
          </cell>
          <cell r="I55">
            <v>278</v>
          </cell>
          <cell r="J55">
            <v>21</v>
          </cell>
          <cell r="O55">
            <v>59.8</v>
          </cell>
          <cell r="Q55">
            <v>12.575250836120402</v>
          </cell>
          <cell r="R55">
            <v>12.575250836120402</v>
          </cell>
          <cell r="S55">
            <v>80.599999999999994</v>
          </cell>
          <cell r="T55">
            <v>62</v>
          </cell>
          <cell r="U55">
            <v>16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1049</v>
          </cell>
          <cell r="D56">
            <v>705</v>
          </cell>
          <cell r="E56">
            <v>665</v>
          </cell>
          <cell r="F56">
            <v>1067</v>
          </cell>
          <cell r="G56" t="str">
            <v>нов</v>
          </cell>
          <cell r="H56" t="e">
            <v>#N/A</v>
          </cell>
          <cell r="I56">
            <v>682</v>
          </cell>
          <cell r="J56">
            <v>-17</v>
          </cell>
          <cell r="O56">
            <v>133</v>
          </cell>
          <cell r="P56">
            <v>320</v>
          </cell>
          <cell r="Q56">
            <v>10.428571428571429</v>
          </cell>
          <cell r="R56">
            <v>8.022556390977444</v>
          </cell>
          <cell r="S56">
            <v>176.4</v>
          </cell>
          <cell r="T56">
            <v>140.6</v>
          </cell>
          <cell r="U56">
            <v>156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320</v>
          </cell>
          <cell r="AB56" t="e">
            <v>#N/A</v>
          </cell>
          <cell r="AC56">
            <v>26.666666666666668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2388</v>
          </cell>
          <cell r="D57">
            <v>3099</v>
          </cell>
          <cell r="E57">
            <v>2748</v>
          </cell>
          <cell r="F57">
            <v>2704</v>
          </cell>
          <cell r="G57" t="str">
            <v>пуд,яб</v>
          </cell>
          <cell r="H57">
            <v>180</v>
          </cell>
          <cell r="I57">
            <v>2735</v>
          </cell>
          <cell r="J57">
            <v>13</v>
          </cell>
          <cell r="K57">
            <v>840</v>
          </cell>
          <cell r="O57">
            <v>429.6</v>
          </cell>
          <cell r="P57">
            <v>960</v>
          </cell>
          <cell r="Q57">
            <v>10.484171322160149</v>
          </cell>
          <cell r="R57">
            <v>6.294227188081936</v>
          </cell>
          <cell r="S57">
            <v>467.4</v>
          </cell>
          <cell r="T57">
            <v>411.4</v>
          </cell>
          <cell r="U57">
            <v>250</v>
          </cell>
          <cell r="V57">
            <v>600</v>
          </cell>
          <cell r="W57">
            <v>70</v>
          </cell>
          <cell r="X57">
            <v>14</v>
          </cell>
          <cell r="Y57">
            <v>12</v>
          </cell>
          <cell r="Z57">
            <v>84</v>
          </cell>
          <cell r="AA57">
            <v>960</v>
          </cell>
          <cell r="AB57">
            <v>0</v>
          </cell>
          <cell r="AC57">
            <v>80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1467</v>
          </cell>
          <cell r="D58">
            <v>46</v>
          </cell>
          <cell r="E58">
            <v>786</v>
          </cell>
          <cell r="F58">
            <v>701</v>
          </cell>
          <cell r="G58">
            <v>1</v>
          </cell>
          <cell r="H58">
            <v>180</v>
          </cell>
          <cell r="I58">
            <v>767</v>
          </cell>
          <cell r="J58">
            <v>19</v>
          </cell>
          <cell r="K58">
            <v>360</v>
          </cell>
          <cell r="O58">
            <v>157.19999999999999</v>
          </cell>
          <cell r="P58">
            <v>480</v>
          </cell>
          <cell r="Q58">
            <v>9.8027989821882962</v>
          </cell>
          <cell r="R58">
            <v>4.4592875318066163</v>
          </cell>
          <cell r="S58">
            <v>209.8</v>
          </cell>
          <cell r="T58">
            <v>140.80000000000001</v>
          </cell>
          <cell r="U58">
            <v>109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480</v>
          </cell>
          <cell r="AB58">
            <v>0</v>
          </cell>
          <cell r="AC58">
            <v>40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1527</v>
          </cell>
          <cell r="D59">
            <v>36</v>
          </cell>
          <cell r="E59">
            <v>770</v>
          </cell>
          <cell r="F59">
            <v>768</v>
          </cell>
          <cell r="G59">
            <v>1</v>
          </cell>
          <cell r="H59">
            <v>180</v>
          </cell>
          <cell r="I59">
            <v>756</v>
          </cell>
          <cell r="J59">
            <v>14</v>
          </cell>
          <cell r="K59">
            <v>360</v>
          </cell>
          <cell r="O59">
            <v>154</v>
          </cell>
          <cell r="P59">
            <v>420</v>
          </cell>
          <cell r="Q59">
            <v>10.051948051948052</v>
          </cell>
          <cell r="R59">
            <v>4.9870129870129869</v>
          </cell>
          <cell r="S59">
            <v>226.6</v>
          </cell>
          <cell r="T59">
            <v>161</v>
          </cell>
          <cell r="U59">
            <v>119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420</v>
          </cell>
          <cell r="AB59">
            <v>0</v>
          </cell>
          <cell r="AC59">
            <v>35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551</v>
          </cell>
          <cell r="D60">
            <v>209</v>
          </cell>
          <cell r="E60">
            <v>315</v>
          </cell>
          <cell r="F60">
            <v>435</v>
          </cell>
          <cell r="G60">
            <v>1</v>
          </cell>
          <cell r="H60">
            <v>180</v>
          </cell>
          <cell r="I60">
            <v>325</v>
          </cell>
          <cell r="J60">
            <v>-10</v>
          </cell>
          <cell r="K60">
            <v>140</v>
          </cell>
          <cell r="O60">
            <v>63</v>
          </cell>
          <cell r="P60">
            <v>140</v>
          </cell>
          <cell r="Q60">
            <v>11.34920634920635</v>
          </cell>
          <cell r="R60">
            <v>6.9047619047619051</v>
          </cell>
          <cell r="S60">
            <v>65.599999999999994</v>
          </cell>
          <cell r="T60">
            <v>54.8</v>
          </cell>
          <cell r="U60">
            <v>63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14</v>
          </cell>
          <cell r="AA60">
            <v>140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2634</v>
          </cell>
          <cell r="D61">
            <v>3638</v>
          </cell>
          <cell r="E61">
            <v>3468</v>
          </cell>
          <cell r="F61">
            <v>2738</v>
          </cell>
          <cell r="G61">
            <v>1</v>
          </cell>
          <cell r="H61">
            <v>180</v>
          </cell>
          <cell r="I61">
            <v>3512</v>
          </cell>
          <cell r="J61">
            <v>-44</v>
          </cell>
          <cell r="K61">
            <v>1200</v>
          </cell>
          <cell r="O61">
            <v>501.6</v>
          </cell>
          <cell r="P61">
            <v>1100</v>
          </cell>
          <cell r="Q61">
            <v>10.043859649122806</v>
          </cell>
          <cell r="R61">
            <v>5.4585326953748003</v>
          </cell>
          <cell r="S61">
            <v>496.6</v>
          </cell>
          <cell r="T61">
            <v>473.8</v>
          </cell>
          <cell r="U61">
            <v>452</v>
          </cell>
          <cell r="V61">
            <v>960</v>
          </cell>
          <cell r="W61">
            <v>70</v>
          </cell>
          <cell r="X61">
            <v>14</v>
          </cell>
          <cell r="Y61">
            <v>12</v>
          </cell>
          <cell r="Z61">
            <v>98</v>
          </cell>
          <cell r="AA61">
            <v>1100</v>
          </cell>
          <cell r="AB61">
            <v>0</v>
          </cell>
          <cell r="AC61">
            <v>91.666666666666671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604</v>
          </cell>
          <cell r="D62">
            <v>421</v>
          </cell>
          <cell r="E62">
            <v>482</v>
          </cell>
          <cell r="F62">
            <v>531</v>
          </cell>
          <cell r="G62">
            <v>0</v>
          </cell>
          <cell r="H62">
            <v>0</v>
          </cell>
          <cell r="I62">
            <v>491</v>
          </cell>
          <cell r="J62">
            <v>-9</v>
          </cell>
          <cell r="K62">
            <v>180</v>
          </cell>
          <cell r="O62">
            <v>96.4</v>
          </cell>
          <cell r="P62">
            <v>240</v>
          </cell>
          <cell r="Q62">
            <v>9.8651452282157663</v>
          </cell>
          <cell r="R62">
            <v>5.508298755186722</v>
          </cell>
          <cell r="S62">
            <v>100</v>
          </cell>
          <cell r="T62">
            <v>84.6</v>
          </cell>
          <cell r="U62">
            <v>82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42</v>
          </cell>
          <cell r="AA62">
            <v>240</v>
          </cell>
          <cell r="AB62">
            <v>0</v>
          </cell>
          <cell r="AC62">
            <v>40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3714</v>
          </cell>
          <cell r="D63">
            <v>5727</v>
          </cell>
          <cell r="E63">
            <v>5144</v>
          </cell>
          <cell r="F63">
            <v>4194</v>
          </cell>
          <cell r="G63">
            <v>1</v>
          </cell>
          <cell r="H63">
            <v>180</v>
          </cell>
          <cell r="I63">
            <v>5199</v>
          </cell>
          <cell r="J63">
            <v>-55</v>
          </cell>
          <cell r="K63">
            <v>2700</v>
          </cell>
          <cell r="O63">
            <v>908.8</v>
          </cell>
          <cell r="P63">
            <v>2100</v>
          </cell>
          <cell r="Q63">
            <v>9.8965669014084519</v>
          </cell>
          <cell r="R63">
            <v>4.6148767605633809</v>
          </cell>
          <cell r="S63">
            <v>760.6</v>
          </cell>
          <cell r="T63">
            <v>778</v>
          </cell>
          <cell r="U63">
            <v>545</v>
          </cell>
          <cell r="V63">
            <v>600</v>
          </cell>
          <cell r="W63">
            <v>70</v>
          </cell>
          <cell r="X63">
            <v>14</v>
          </cell>
          <cell r="Y63">
            <v>12</v>
          </cell>
          <cell r="Z63">
            <v>182</v>
          </cell>
          <cell r="AA63">
            <v>2100</v>
          </cell>
          <cell r="AB63">
            <v>0</v>
          </cell>
          <cell r="AC63">
            <v>175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434</v>
          </cell>
          <cell r="D64">
            <v>529</v>
          </cell>
          <cell r="E64">
            <v>355</v>
          </cell>
          <cell r="F64">
            <v>595</v>
          </cell>
          <cell r="G64">
            <v>0</v>
          </cell>
          <cell r="H64">
            <v>0</v>
          </cell>
          <cell r="I64">
            <v>369</v>
          </cell>
          <cell r="J64">
            <v>-14</v>
          </cell>
          <cell r="O64">
            <v>71</v>
          </cell>
          <cell r="P64">
            <v>160</v>
          </cell>
          <cell r="Q64">
            <v>10.633802816901408</v>
          </cell>
          <cell r="R64">
            <v>8.3802816901408459</v>
          </cell>
          <cell r="S64">
            <v>70.2</v>
          </cell>
          <cell r="T64">
            <v>78.599999999999994</v>
          </cell>
          <cell r="U64">
            <v>67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28</v>
          </cell>
          <cell r="AA64">
            <v>160</v>
          </cell>
          <cell r="AB64">
            <v>0</v>
          </cell>
          <cell r="AC64">
            <v>26.666666666666668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48.6</v>
          </cell>
          <cell r="E65">
            <v>8.1</v>
          </cell>
          <cell r="F65">
            <v>40.5</v>
          </cell>
          <cell r="G65">
            <v>1</v>
          </cell>
          <cell r="H65" t="e">
            <v>#N/A</v>
          </cell>
          <cell r="I65">
            <v>8.1</v>
          </cell>
          <cell r="J65">
            <v>0</v>
          </cell>
          <cell r="O65">
            <v>1.6199999999999999</v>
          </cell>
          <cell r="Q65">
            <v>25.000000000000004</v>
          </cell>
          <cell r="R65">
            <v>25.000000000000004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1545</v>
          </cell>
          <cell r="D66">
            <v>2565</v>
          </cell>
          <cell r="E66">
            <v>1340</v>
          </cell>
          <cell r="F66">
            <v>2630</v>
          </cell>
          <cell r="G66">
            <v>1</v>
          </cell>
          <cell r="H66" t="e">
            <v>#N/A</v>
          </cell>
          <cell r="I66">
            <v>1475</v>
          </cell>
          <cell r="J66">
            <v>-135</v>
          </cell>
          <cell r="O66">
            <v>268</v>
          </cell>
          <cell r="P66">
            <v>200</v>
          </cell>
          <cell r="Q66">
            <v>10.559701492537313</v>
          </cell>
          <cell r="R66">
            <v>9.8134328358208958</v>
          </cell>
          <cell r="S66">
            <v>179</v>
          </cell>
          <cell r="T66">
            <v>204</v>
          </cell>
          <cell r="U66">
            <v>356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36</v>
          </cell>
          <cell r="AA66">
            <v>200</v>
          </cell>
          <cell r="AB66" t="str">
            <v>сниж</v>
          </cell>
          <cell r="AC66">
            <v>40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589.21100000000001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729.45399999999995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2675.34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</v>
          </cell>
          <cell r="F10">
            <v>2548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2217</v>
          </cell>
          <cell r="F11">
            <v>7257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443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555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262</v>
          </cell>
          <cell r="F16">
            <v>2043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557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628.21600000000001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110</v>
          </cell>
          <cell r="F22">
            <v>6131.78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369.10399999999998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2242.3119999999999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670.88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211.679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4.25</v>
          </cell>
          <cell r="F28">
            <v>182.19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499.87099999999998</v>
          </cell>
        </row>
        <row r="30">
          <cell r="A30" t="str">
            <v xml:space="preserve"> 247  Сардельки Нежные, ВЕС.  ПОКОМ</v>
          </cell>
          <cell r="F30">
            <v>120.402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172.96600000000001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1862.028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133.35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157.5</v>
          </cell>
        </row>
        <row r="35">
          <cell r="A35" t="str">
            <v xml:space="preserve"> 263  Шпикачки Стародворские, ВЕС.  ПОКОМ</v>
          </cell>
          <cell r="F35">
            <v>130.24299999999999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3.6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11.803000000000001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2195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314</v>
          </cell>
          <cell r="F40">
            <v>4217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5216</v>
          </cell>
          <cell r="F41">
            <v>8878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1364.9760000000001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1315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361.69099999999997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1081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166.35499999999999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0.7</v>
          </cell>
          <cell r="F50">
            <v>816.35500000000002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</v>
          </cell>
          <cell r="F51">
            <v>1541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2381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9</v>
          </cell>
          <cell r="F53">
            <v>1543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281.34899999999999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3.9</v>
          </cell>
          <cell r="F55">
            <v>1207.5160000000001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22.7</v>
          </cell>
        </row>
        <row r="57">
          <cell r="A57" t="str">
            <v xml:space="preserve"> 318  Сосиски Датские ТМ Зареченские, ВЕС  ПОКОМ</v>
          </cell>
          <cell r="D57">
            <v>1.3</v>
          </cell>
          <cell r="F57">
            <v>4701.6660000000002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</v>
          </cell>
          <cell r="F58">
            <v>3430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1709</v>
          </cell>
          <cell r="F59">
            <v>6488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1457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</v>
          </cell>
          <cell r="F61">
            <v>540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</v>
          </cell>
          <cell r="F62">
            <v>426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13.334</v>
          </cell>
          <cell r="F63">
            <v>866.90899999999999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690</v>
          </cell>
        </row>
        <row r="65">
          <cell r="A65" t="str">
            <v xml:space="preserve"> 335  Колбаса Сливушка ТМ Вязанка. ВЕС.  ПОКОМ </v>
          </cell>
          <cell r="F65">
            <v>216.38399999999999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415</v>
          </cell>
          <cell r="F66">
            <v>3806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13</v>
          </cell>
          <cell r="F67">
            <v>3137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0.9</v>
          </cell>
          <cell r="F68">
            <v>589.23299999999995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235.97499999999999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0.9</v>
          </cell>
          <cell r="F70">
            <v>1576.2929999999999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1.8</v>
          </cell>
          <cell r="F71">
            <v>318.01900000000001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143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505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F74">
            <v>670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254.08099999999999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F76">
            <v>730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1151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785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1016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10</v>
          </cell>
          <cell r="F80">
            <v>714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377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18</v>
          </cell>
          <cell r="F82">
            <v>3554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3321</v>
          </cell>
          <cell r="F83">
            <v>14596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1016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446.05500000000001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286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64.650000000000006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F88">
            <v>709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1032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512.10299999999995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7.5</v>
          </cell>
          <cell r="F91">
            <v>4248.4589999999998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35</v>
          </cell>
          <cell r="F92">
            <v>7693.165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47.5</v>
          </cell>
          <cell r="F93">
            <v>6584.6229999999996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0.8</v>
          </cell>
          <cell r="F94">
            <v>249.39599999999999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155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20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358</v>
          </cell>
          <cell r="F97">
            <v>1971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</v>
          </cell>
          <cell r="F98">
            <v>965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106</v>
          </cell>
          <cell r="F99">
            <v>1351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2</v>
          </cell>
          <cell r="F100">
            <v>892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  <cell r="F102">
            <v>9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5</v>
          </cell>
          <cell r="F103">
            <v>455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2</v>
          </cell>
          <cell r="F104">
            <v>466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8</v>
          </cell>
          <cell r="F105">
            <v>449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731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</v>
          </cell>
          <cell r="F107">
            <v>815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2</v>
          </cell>
          <cell r="F108">
            <v>656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3</v>
          </cell>
          <cell r="F109">
            <v>461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3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66</v>
          </cell>
          <cell r="F112">
            <v>66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74</v>
          </cell>
          <cell r="F113">
            <v>74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10</v>
          </cell>
          <cell r="F114">
            <v>10</v>
          </cell>
        </row>
        <row r="115">
          <cell r="A115" t="str">
            <v>3215 ВЕТЧ.МЯСНАЯ Папа может п/о 0.4кг 8шт.    ОСТАНКИНО</v>
          </cell>
          <cell r="D115">
            <v>831</v>
          </cell>
          <cell r="F115">
            <v>840</v>
          </cell>
        </row>
        <row r="116">
          <cell r="A116" t="str">
            <v>3684 ПРЕСИЖН с/к в/у 1/250 8шт.   ОСТАНКИНО</v>
          </cell>
          <cell r="D116">
            <v>119</v>
          </cell>
          <cell r="F116">
            <v>123</v>
          </cell>
        </row>
        <row r="117">
          <cell r="A117" t="str">
            <v>4063 МЯСНАЯ Папа может вар п/о_Л   ОСТАНКИНО</v>
          </cell>
          <cell r="D117">
            <v>1514.2</v>
          </cell>
          <cell r="F117">
            <v>1514.2</v>
          </cell>
        </row>
        <row r="118">
          <cell r="A118" t="str">
            <v>4117 ЭКСТРА Папа может с/к в/у_Л   ОСТАНКИНО</v>
          </cell>
          <cell r="D118">
            <v>46.7</v>
          </cell>
          <cell r="F118">
            <v>46.7</v>
          </cell>
        </row>
        <row r="119">
          <cell r="A119" t="str">
            <v>4163 Сыр Боккончини копченый 40% 100 гр.  ОСТАНКИНО</v>
          </cell>
          <cell r="D119">
            <v>139</v>
          </cell>
          <cell r="F119">
            <v>139</v>
          </cell>
        </row>
        <row r="120">
          <cell r="A120" t="str">
            <v>4170 Сыр Скаморца свежий 40% 100 гр.  ОСТАНКИНО</v>
          </cell>
          <cell r="D120">
            <v>101</v>
          </cell>
          <cell r="F120">
            <v>101</v>
          </cell>
        </row>
        <row r="121">
          <cell r="A121" t="str">
            <v>4187 Сыр Чечил свежий 45% 100г/6шт ТМ Папа Может  ОСТАНКИНО</v>
          </cell>
          <cell r="D121">
            <v>263</v>
          </cell>
          <cell r="F121">
            <v>263</v>
          </cell>
        </row>
        <row r="122">
          <cell r="A122" t="str">
            <v>4194 Сыр Чечил копченый 43% 100г/6шт ТМ Папа Может  ОСТАНКИНО</v>
          </cell>
          <cell r="D122">
            <v>223</v>
          </cell>
          <cell r="F122">
            <v>223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128.5</v>
          </cell>
          <cell r="F123">
            <v>129.845</v>
          </cell>
        </row>
        <row r="124">
          <cell r="A124" t="str">
            <v>4813 ФИЛЕЙНАЯ Папа может вар п/о_Л   ОСТАНКИНО</v>
          </cell>
          <cell r="D124">
            <v>553.1</v>
          </cell>
          <cell r="F124">
            <v>553.1</v>
          </cell>
        </row>
        <row r="125">
          <cell r="A125" t="str">
            <v>4819 Сыр "Пармезан" 40% кусок 180 гр  ОСТАНКИНО</v>
          </cell>
          <cell r="D125">
            <v>119</v>
          </cell>
          <cell r="F125">
            <v>119</v>
          </cell>
        </row>
        <row r="126">
          <cell r="A126" t="str">
            <v>4903 Сыр Перлини 40% 100гр (8шт)  ОСТАНКИНО</v>
          </cell>
          <cell r="D126">
            <v>66</v>
          </cell>
          <cell r="F126">
            <v>66</v>
          </cell>
        </row>
        <row r="127">
          <cell r="A127" t="str">
            <v>4910 Сыр Перлини копченый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4927 Сыр Перлини со вкусом Васаби 40% 100гр (8шт)  ОСТАНКИНО</v>
          </cell>
          <cell r="D128">
            <v>42</v>
          </cell>
          <cell r="F128">
            <v>42</v>
          </cell>
        </row>
        <row r="129">
          <cell r="A129" t="str">
            <v>4993 САЛЯМИ ИТАЛЬЯНСКАЯ с/к в/у 1/250*8_120c ОСТАНКИНО</v>
          </cell>
          <cell r="D129">
            <v>467</v>
          </cell>
          <cell r="F129">
            <v>467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72.59</v>
          </cell>
          <cell r="F130">
            <v>72.59</v>
          </cell>
        </row>
        <row r="131">
          <cell r="A131" t="str">
            <v>5235 Сыр полутвердый "Голландский" 45%, брус ВЕС  ОСТАНКИНО</v>
          </cell>
          <cell r="D131">
            <v>42</v>
          </cell>
          <cell r="F131">
            <v>45.113999999999997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22.1</v>
          </cell>
          <cell r="F132">
            <v>22.1</v>
          </cell>
        </row>
        <row r="133">
          <cell r="A133" t="str">
            <v>5246 ДОКТОРСКАЯ ПРЕМИУМ вар б/о мгс_30с ОСТАНКИНО</v>
          </cell>
          <cell r="D133">
            <v>131.1</v>
          </cell>
          <cell r="F133">
            <v>131.1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949</v>
          </cell>
          <cell r="F135">
            <v>954</v>
          </cell>
        </row>
        <row r="136">
          <cell r="A136" t="str">
            <v>5544 Сервелат Финский в/к в/у_45с НОВАЯ ОСТАНКИНО</v>
          </cell>
          <cell r="D136">
            <v>1228.8689999999999</v>
          </cell>
          <cell r="F136">
            <v>1229.7090000000001</v>
          </cell>
        </row>
        <row r="137">
          <cell r="A137" t="str">
            <v>5679 САЛЯМИ ИТАЛЬЯНСКАЯ с/к в/у 1/150_60с ОСТАНКИНО</v>
          </cell>
          <cell r="D137">
            <v>493</v>
          </cell>
          <cell r="F137">
            <v>493</v>
          </cell>
        </row>
        <row r="138">
          <cell r="A138" t="str">
            <v>5682 САЛЯМИ МЕЛКОЗЕРНЕНАЯ с/к в/у 1/120_60с   ОСТАНКИНО</v>
          </cell>
          <cell r="D138">
            <v>2577</v>
          </cell>
          <cell r="F138">
            <v>2580</v>
          </cell>
        </row>
        <row r="139">
          <cell r="A139" t="str">
            <v>5706 АРОМАТНАЯ Папа может с/к в/у 1/250 8шт.  ОСТАНКИНО</v>
          </cell>
          <cell r="D139">
            <v>807</v>
          </cell>
          <cell r="F139">
            <v>815</v>
          </cell>
        </row>
        <row r="140">
          <cell r="A140" t="str">
            <v>5708 ПОСОЛЬСКАЯ Папа может с/к в/у ОСТАНКИНО</v>
          </cell>
          <cell r="D140">
            <v>60.667999999999999</v>
          </cell>
          <cell r="F140">
            <v>61.667999999999999</v>
          </cell>
        </row>
        <row r="141">
          <cell r="A141" t="str">
            <v>5851 ЭКСТРА Папа может вар п/о   ОСТАНКИНО</v>
          </cell>
          <cell r="D141">
            <v>267.39999999999998</v>
          </cell>
          <cell r="F141">
            <v>268.75799999999998</v>
          </cell>
        </row>
        <row r="142">
          <cell r="A142" t="str">
            <v>5931 ОХОТНИЧЬЯ Папа может с/к в/у 1/220 8шт.   ОСТАНКИНО</v>
          </cell>
          <cell r="D142">
            <v>1441</v>
          </cell>
          <cell r="F142">
            <v>1447</v>
          </cell>
        </row>
        <row r="143">
          <cell r="A143" t="str">
            <v>5992 ВРЕМЯ ОКРОШКИ Папа может вар п/о 0.4кг   ОСТАНКИНО</v>
          </cell>
          <cell r="D143">
            <v>1388</v>
          </cell>
          <cell r="F143">
            <v>1388</v>
          </cell>
        </row>
        <row r="144">
          <cell r="A144" t="str">
            <v>6004 РАГУ СВИНОЕ 1кг 8шт.зам_120с ОСТАНКИНО</v>
          </cell>
          <cell r="D144">
            <v>171</v>
          </cell>
          <cell r="F144">
            <v>171</v>
          </cell>
        </row>
        <row r="145">
          <cell r="A145" t="str">
            <v>6221 НЕАПОЛИТАНСКИЙ ДУЭТ с/к с/н мгс 1/90  ОСТАНКИНО</v>
          </cell>
          <cell r="D145">
            <v>746</v>
          </cell>
          <cell r="F145">
            <v>746</v>
          </cell>
        </row>
        <row r="146">
          <cell r="A146" t="str">
            <v>6228 МЯСНОЕ АССОРТИ к/з с/н мгс 1/90 10шт.  ОСТАНКИНО</v>
          </cell>
          <cell r="D146">
            <v>656</v>
          </cell>
          <cell r="F146">
            <v>660</v>
          </cell>
        </row>
        <row r="147">
          <cell r="A147" t="str">
            <v>6247 ДОМАШНЯЯ Папа может вар п/о 0,4кг 8шт.  ОСТАНКИНО</v>
          </cell>
          <cell r="D147">
            <v>123</v>
          </cell>
          <cell r="F147">
            <v>125</v>
          </cell>
        </row>
        <row r="148">
          <cell r="A148" t="str">
            <v>6268 ГОВЯЖЬЯ Папа может вар п/о 0,4кг 8 шт.  ОСТАНКИНО</v>
          </cell>
          <cell r="D148">
            <v>971</v>
          </cell>
          <cell r="F148">
            <v>971</v>
          </cell>
        </row>
        <row r="149">
          <cell r="A149" t="str">
            <v>6279 КОРЕЙКА ПО-ОСТ.к/в в/с с/н в/у 1/150_45с  ОСТАНКИНО</v>
          </cell>
          <cell r="D149">
            <v>855</v>
          </cell>
          <cell r="F149">
            <v>858</v>
          </cell>
        </row>
        <row r="150">
          <cell r="A150" t="str">
            <v>6303 МЯСНЫЕ Папа может сос п/о мгс 1.5*3  ОСТАНКИНО</v>
          </cell>
          <cell r="D150">
            <v>486.6</v>
          </cell>
          <cell r="F150">
            <v>489.75400000000002</v>
          </cell>
        </row>
        <row r="151">
          <cell r="A151" t="str">
            <v>6324 ДОКТОРСКАЯ ГОСТ вар п/о 0.4кг 8шт.  ОСТАНКИНО</v>
          </cell>
          <cell r="D151">
            <v>82</v>
          </cell>
          <cell r="F151">
            <v>84</v>
          </cell>
        </row>
        <row r="152">
          <cell r="A152" t="str">
            <v>6325 ДОКТОРСКАЯ ПРЕМИУМ вар п/о 0.4кг 8шт.  ОСТАНКИНО</v>
          </cell>
          <cell r="D152">
            <v>1695</v>
          </cell>
          <cell r="F152">
            <v>1697</v>
          </cell>
        </row>
        <row r="153">
          <cell r="A153" t="str">
            <v>6333 МЯСНАЯ Папа может вар п/о 0.4кг 8шт.  ОСТАНКИНО</v>
          </cell>
          <cell r="D153">
            <v>4312</v>
          </cell>
          <cell r="F153">
            <v>4312</v>
          </cell>
        </row>
        <row r="154">
          <cell r="A154" t="str">
            <v>6340 ДОМАШНИЙ РЕЦЕПТ Коровино 0.5кг 8шт.  ОСТАНКИНО</v>
          </cell>
          <cell r="D154">
            <v>376</v>
          </cell>
          <cell r="F154">
            <v>376</v>
          </cell>
        </row>
        <row r="155">
          <cell r="A155" t="str">
            <v>6353 ЭКСТРА Папа может вар п/о 0.4кг 8шт.  ОСТАНКИНО</v>
          </cell>
          <cell r="D155">
            <v>1654</v>
          </cell>
          <cell r="F155">
            <v>1670</v>
          </cell>
        </row>
        <row r="156">
          <cell r="A156" t="str">
            <v>6392 ФИЛЕЙНАЯ Папа может вар п/о 0.4кг. ОСТАНКИНО</v>
          </cell>
          <cell r="D156">
            <v>3433</v>
          </cell>
          <cell r="F156">
            <v>3439</v>
          </cell>
        </row>
        <row r="157">
          <cell r="A157" t="str">
            <v>6426 КЛАССИЧЕСКАЯ ПМ вар п/о 0.3кг 8шт.  ОСТАНКИНО</v>
          </cell>
          <cell r="D157">
            <v>10</v>
          </cell>
          <cell r="F157">
            <v>10</v>
          </cell>
        </row>
        <row r="158">
          <cell r="A158" t="str">
            <v>6448 СВИНИНА МАДЕРА с/к с/н в/у 1/100 10шт.   ОСТАНКИНО</v>
          </cell>
          <cell r="D158">
            <v>132</v>
          </cell>
          <cell r="F158">
            <v>133</v>
          </cell>
        </row>
        <row r="159">
          <cell r="A159" t="str">
            <v>6453 ЭКСТРА Папа может с/к с/н в/у 1/100 14шт.   ОСТАНКИНО</v>
          </cell>
          <cell r="D159">
            <v>2670</v>
          </cell>
          <cell r="F159">
            <v>2678</v>
          </cell>
        </row>
        <row r="160">
          <cell r="A160" t="str">
            <v>6454 АРОМАТНАЯ с/к с/н в/у 1/100 10шт.  ОСТАНКИНО</v>
          </cell>
          <cell r="D160">
            <v>2096</v>
          </cell>
          <cell r="F160">
            <v>2099</v>
          </cell>
        </row>
        <row r="161">
          <cell r="A161" t="str">
            <v>6459 СЕРВЕЛАТ ШВЕЙЦАРСК. в/к с/н в/у 1/100*10  ОСТАНКИНО</v>
          </cell>
          <cell r="D161">
            <v>1351</v>
          </cell>
          <cell r="F161">
            <v>1355</v>
          </cell>
        </row>
        <row r="162">
          <cell r="A162" t="str">
            <v>6470 ВЕТЧ.МРАМОРНАЯ в/у_45с  ОСТАНКИНО</v>
          </cell>
          <cell r="D162">
            <v>45.8</v>
          </cell>
          <cell r="F162">
            <v>45.8</v>
          </cell>
        </row>
        <row r="163">
          <cell r="A163" t="str">
            <v>6495 ВЕТЧ.МРАМОРНАЯ в/у срез 0.3кг 6шт_45с  ОСТАНКИНО</v>
          </cell>
          <cell r="D163">
            <v>308</v>
          </cell>
          <cell r="F163">
            <v>308</v>
          </cell>
        </row>
        <row r="164">
          <cell r="A164" t="str">
            <v>6527 ШПИКАЧКИ СОЧНЫЕ ПМ сар б/о мгс 1*3 45с ОСТАНКИНО</v>
          </cell>
          <cell r="D164">
            <v>374.6</v>
          </cell>
          <cell r="F164">
            <v>374.6</v>
          </cell>
        </row>
        <row r="165">
          <cell r="A165" t="str">
            <v>6528 ШПИКАЧКИ СОЧНЫЕ ПМ сар б/о мгс 0.4кг 45с  ОСТАНКИНО</v>
          </cell>
          <cell r="D165">
            <v>47</v>
          </cell>
          <cell r="F165">
            <v>47</v>
          </cell>
        </row>
        <row r="166">
          <cell r="A166" t="str">
            <v>6586 МРАМОРНАЯ И БАЛЫКОВАЯ в/к с/н мгс 1/90 ОСТАНКИНО</v>
          </cell>
          <cell r="D166">
            <v>10</v>
          </cell>
          <cell r="F166">
            <v>10</v>
          </cell>
        </row>
        <row r="167">
          <cell r="A167" t="str">
            <v>6609 С ГОВЯДИНОЙ ПМ сар б/о мгс 0.4кг_45с ОСТАНКИНО</v>
          </cell>
          <cell r="D167">
            <v>77</v>
          </cell>
          <cell r="F167">
            <v>77</v>
          </cell>
        </row>
        <row r="168">
          <cell r="A168" t="str">
            <v>6616 МОЛОЧНЫЕ КЛАССИЧЕСКИЕ сос п/о в/у 0.3кг  ОСТАНКИНО</v>
          </cell>
          <cell r="D168">
            <v>2905</v>
          </cell>
          <cell r="F168">
            <v>2913</v>
          </cell>
        </row>
        <row r="169">
          <cell r="A169" t="str">
            <v>6683 СЕРВЕЛАТ ЗЕРНИСТЫЙ ПМ в/к в/у 0,35кг  ОСТАНКИНО</v>
          </cell>
          <cell r="D169">
            <v>10</v>
          </cell>
          <cell r="F169">
            <v>10</v>
          </cell>
        </row>
        <row r="170">
          <cell r="A170" t="str">
            <v>6684 СЕРВЕЛАТ КАРЕЛЬСКИЙ ПМ в/к в/у 0.28кг  ОСТАНКИНО</v>
          </cell>
          <cell r="D170">
            <v>20</v>
          </cell>
          <cell r="F170">
            <v>20</v>
          </cell>
        </row>
        <row r="171">
          <cell r="A171" t="str">
            <v>6697 СЕРВЕЛАТ ФИНСКИЙ ПМ в/к в/у 0,35кг 8шт.  ОСТАНКИНО</v>
          </cell>
          <cell r="D171">
            <v>5377</v>
          </cell>
          <cell r="F171">
            <v>5404</v>
          </cell>
        </row>
        <row r="172">
          <cell r="A172" t="str">
            <v>6713 СОЧНЫЙ ГРИЛЬ ПМ сос п/о мгс 0.41кг 8шт.  ОСТАНКИНО</v>
          </cell>
          <cell r="D172">
            <v>1783</v>
          </cell>
          <cell r="F172">
            <v>1783</v>
          </cell>
        </row>
        <row r="173">
          <cell r="A173" t="str">
            <v>6722 СОЧНЫЕ ПМ сос п/о мгс 0,41кг 10шт.  ОСТАНКИНО</v>
          </cell>
          <cell r="D173">
            <v>10</v>
          </cell>
          <cell r="F173">
            <v>10</v>
          </cell>
        </row>
        <row r="174">
          <cell r="A174" t="str">
            <v>6724 МОЛОЧНЫЕ ПМ сос п/о мгс 0.41кг 10шт.  ОСТАНКИНО</v>
          </cell>
          <cell r="D174">
            <v>904</v>
          </cell>
          <cell r="F174">
            <v>910</v>
          </cell>
        </row>
        <row r="175">
          <cell r="A175" t="str">
            <v>6765 РУБЛЕНЫЕ сос ц/о мгс 0.36кг 6шт.  ОСТАНКИНО</v>
          </cell>
          <cell r="D175">
            <v>618</v>
          </cell>
          <cell r="F175">
            <v>626</v>
          </cell>
        </row>
        <row r="176">
          <cell r="A176" t="str">
            <v>6773 САЛЯМИ Папа может п/к в/у 0,28кг 8шт.  ОСТАНКИНО</v>
          </cell>
          <cell r="D176">
            <v>20</v>
          </cell>
          <cell r="F176">
            <v>20</v>
          </cell>
        </row>
        <row r="177">
          <cell r="A177" t="str">
            <v>6777 МЯСНЫЕ С ГОВЯДИНОЙ ПМ сос п/о мгс 0.4кг  ОСТАНКИНО</v>
          </cell>
          <cell r="D177">
            <v>10</v>
          </cell>
          <cell r="F177">
            <v>10</v>
          </cell>
        </row>
        <row r="178">
          <cell r="A178" t="str">
            <v>6785 ВЕНСКАЯ САЛЯМИ п/к в/у 0.33кг 8шт.  ОСТАНКИНО</v>
          </cell>
          <cell r="D178">
            <v>191</v>
          </cell>
          <cell r="F178">
            <v>195</v>
          </cell>
        </row>
        <row r="179">
          <cell r="A179" t="str">
            <v>6787 СЕРВЕЛАТ КРЕМЛЕВСКИЙ в/к в/у 0,33кг 8шт.  ОСТАНКИНО</v>
          </cell>
          <cell r="D179">
            <v>168</v>
          </cell>
          <cell r="F179">
            <v>173</v>
          </cell>
        </row>
        <row r="180">
          <cell r="A180" t="str">
            <v>6793 БАЛЫКОВАЯ в/к в/у 0,33кг 8шт.  ОСТАНКИНО</v>
          </cell>
          <cell r="D180">
            <v>456</v>
          </cell>
          <cell r="F180">
            <v>459</v>
          </cell>
        </row>
        <row r="181">
          <cell r="A181" t="str">
            <v>6829 МОЛОЧНЫЕ КЛАССИЧЕСКИЕ сос п/о мгс 2*4_С  ОСТАНКИНО</v>
          </cell>
          <cell r="D181">
            <v>948.9</v>
          </cell>
          <cell r="F181">
            <v>948.9</v>
          </cell>
        </row>
        <row r="182">
          <cell r="A182" t="str">
            <v>6837 ФИЛЕЙНЫЕ Папа Может сос ц/о мгс 0.4кг  ОСТАНКИНО</v>
          </cell>
          <cell r="D182">
            <v>1520</v>
          </cell>
          <cell r="F182">
            <v>1545</v>
          </cell>
        </row>
        <row r="183">
          <cell r="A183" t="str">
            <v>6842 ДЫМОВИЦА ИЗ ОКОРОКА к/в мл/к в/у 0,3кг  ОСТАНКИНО</v>
          </cell>
          <cell r="D183">
            <v>300</v>
          </cell>
          <cell r="F183">
            <v>306</v>
          </cell>
        </row>
        <row r="184">
          <cell r="A184" t="str">
            <v>6852 МОЛОЧНЫЕ ПРЕМИУМ ПМ сос п/о в/ у 1/350  ОСТАНКИНО</v>
          </cell>
          <cell r="D184">
            <v>10</v>
          </cell>
          <cell r="F184">
            <v>10</v>
          </cell>
        </row>
        <row r="185">
          <cell r="A185" t="str">
            <v>6861 ДОМАШНИЙ РЕЦЕПТ Коровино вар п/о  ОСТАНКИНО</v>
          </cell>
          <cell r="D185">
            <v>1076.441</v>
          </cell>
          <cell r="F185">
            <v>1080.3399999999999</v>
          </cell>
        </row>
        <row r="186">
          <cell r="A186" t="str">
            <v>6866 ВЕТЧ.НЕЖНАЯ Коровино п/о_Маяк  ОСТАНКИНО</v>
          </cell>
          <cell r="D186">
            <v>341.5</v>
          </cell>
          <cell r="F186">
            <v>341.5</v>
          </cell>
        </row>
        <row r="187">
          <cell r="A187" t="str">
            <v>7001 КЛАССИЧЕСКИЕ Папа может сар б/о мгс 1*3  ОСТАНКИНО</v>
          </cell>
          <cell r="D187">
            <v>244.6</v>
          </cell>
          <cell r="F187">
            <v>245.6</v>
          </cell>
        </row>
        <row r="188">
          <cell r="A188" t="str">
            <v>7040 С ИНДЕЙКОЙ ПМ сос ц/о в/у 1/270 8шт.  ОСТАНКИНО</v>
          </cell>
          <cell r="D188">
            <v>265</v>
          </cell>
          <cell r="F188">
            <v>265</v>
          </cell>
        </row>
        <row r="189">
          <cell r="A189" t="str">
            <v>7059 ШПИКАЧКИ СОЧНЫЕ С БЕК. п/о мгс 0.3кг_60с  ОСТАНКИНО</v>
          </cell>
          <cell r="D189">
            <v>312</v>
          </cell>
          <cell r="F189">
            <v>314</v>
          </cell>
        </row>
        <row r="190">
          <cell r="A190" t="str">
            <v>7064 СОЧНЫЕ ПМ сос п/о в/у 1/350 8 шт_50с ОСТАНКИНО</v>
          </cell>
          <cell r="D190">
            <v>4</v>
          </cell>
          <cell r="F190">
            <v>4</v>
          </cell>
        </row>
        <row r="191">
          <cell r="A191" t="str">
            <v>7066 СОЧНЫЕ ПМ сос п/о мгс 0.41кг 10шт_50с  ОСТАНКИНО</v>
          </cell>
          <cell r="D191">
            <v>7075</v>
          </cell>
          <cell r="F191">
            <v>7089</v>
          </cell>
        </row>
        <row r="192">
          <cell r="A192" t="str">
            <v>7070 СОЧНЫЕ ПМ сос п/о мгс 1.5*4_А_50с  ОСТАНКИНО</v>
          </cell>
          <cell r="D192">
            <v>3918.29</v>
          </cell>
          <cell r="F192">
            <v>3919.8319999999999</v>
          </cell>
        </row>
        <row r="193">
          <cell r="A193" t="str">
            <v>7073 МОЛОЧ.ПРЕМИУМ ПМ сос п/о в/у 1/350_50с  ОСТАНКИНО</v>
          </cell>
          <cell r="D193">
            <v>2350</v>
          </cell>
          <cell r="F193">
            <v>2362</v>
          </cell>
        </row>
        <row r="194">
          <cell r="A194" t="str">
            <v>7074 МОЛОЧ.ПРЕМИУМ ПМ сос п/о мгс 0.6кг_50с  ОСТАНКИНО</v>
          </cell>
          <cell r="D194">
            <v>69</v>
          </cell>
          <cell r="F194">
            <v>69</v>
          </cell>
        </row>
        <row r="195">
          <cell r="A195" t="str">
            <v>7075 МОЛОЧ.ПРЕМИУМ ПМ сос п/о мгс 1.5*4_О_50с  ОСТАНКИНО</v>
          </cell>
          <cell r="D195">
            <v>70.5</v>
          </cell>
          <cell r="F195">
            <v>70.5</v>
          </cell>
        </row>
        <row r="196">
          <cell r="A196" t="str">
            <v>7077 МЯСНЫЕ С ГОВЯД.ПМ сос п/о мгс 0.4кг_50с  ОСТАНКИНО</v>
          </cell>
          <cell r="D196">
            <v>2331</v>
          </cell>
          <cell r="F196">
            <v>2340</v>
          </cell>
        </row>
        <row r="197">
          <cell r="A197" t="str">
            <v>7080 СЛИВОЧНЫЕ ПМ сос п/о мгс 0.41кг 10шт. 50с  ОСТАНКИНО</v>
          </cell>
          <cell r="D197">
            <v>3726</v>
          </cell>
          <cell r="F197">
            <v>3734</v>
          </cell>
        </row>
        <row r="198">
          <cell r="A198" t="str">
            <v>7082 СЛИВОЧНЫЕ ПМ сос п/о мгс 1.5*4_50с  ОСТАНКИНО</v>
          </cell>
          <cell r="D198">
            <v>148.6</v>
          </cell>
          <cell r="F198">
            <v>153.21700000000001</v>
          </cell>
        </row>
        <row r="199">
          <cell r="A199" t="str">
            <v>7087 ШПИК С ЧЕСНОК.И ПЕРЦЕМ к/в в/у 0.3кг_50с  ОСТАНКИНО</v>
          </cell>
          <cell r="D199">
            <v>287</v>
          </cell>
          <cell r="F199">
            <v>287</v>
          </cell>
        </row>
        <row r="200">
          <cell r="A200" t="str">
            <v>7090 СВИНИНА ПО-ДОМ. к/в мл/к в/у 0.3кг_50с  ОСТАНКИНО</v>
          </cell>
          <cell r="D200">
            <v>798</v>
          </cell>
          <cell r="F200">
            <v>810</v>
          </cell>
        </row>
        <row r="201">
          <cell r="A201" t="str">
            <v>7092 БЕКОН Папа может с/к с/н в/у 1/140_50с  ОСТАНКИНО</v>
          </cell>
          <cell r="D201">
            <v>1104</v>
          </cell>
          <cell r="F201">
            <v>1108</v>
          </cell>
        </row>
        <row r="202">
          <cell r="A202" t="str">
            <v>7106 ТОСКАНО с/к с/н мгс 1/90 12шт.  ОСТАНКИНО</v>
          </cell>
          <cell r="D202">
            <v>44</v>
          </cell>
          <cell r="F202">
            <v>44</v>
          </cell>
        </row>
        <row r="203">
          <cell r="A203" t="str">
            <v>7107 САН-РЕМО с/в с/н мгс 1/90 12шт.  ОСТАНКИНО</v>
          </cell>
          <cell r="D203">
            <v>68</v>
          </cell>
          <cell r="F203">
            <v>68</v>
          </cell>
        </row>
        <row r="204">
          <cell r="A204" t="str">
            <v>7147 САЛЬЧИЧОН Останкино с/к в/у 1/220 8шт.  ОСТАНКИНО</v>
          </cell>
          <cell r="D204">
            <v>64</v>
          </cell>
          <cell r="F204">
            <v>64</v>
          </cell>
        </row>
        <row r="205">
          <cell r="A205" t="str">
            <v>7149 БАЛЫКОВАЯ Коровино п/к в/у 0.84кг_50с  ОСТАНКИНО</v>
          </cell>
          <cell r="D205">
            <v>49</v>
          </cell>
          <cell r="F205">
            <v>49</v>
          </cell>
        </row>
        <row r="206">
          <cell r="A206" t="str">
            <v>7154 СЕРВЕЛАТ ЗЕРНИСТЫЙ ПМ в/к в/у 0.35кг_50с  ОСТАНКИНО</v>
          </cell>
          <cell r="D206">
            <v>2978</v>
          </cell>
          <cell r="F206">
            <v>2983</v>
          </cell>
        </row>
        <row r="207">
          <cell r="A207" t="str">
            <v>7166 СЕРВЕЛТ ОХОТНИЧИЙ ПМ в/к в/у_50с  ОСТАНКИНО</v>
          </cell>
          <cell r="D207">
            <v>554.5</v>
          </cell>
          <cell r="F207">
            <v>554.5</v>
          </cell>
        </row>
        <row r="208">
          <cell r="A208" t="str">
            <v>7169 СЕРВЕЛАТ ОХОТНИЧИЙ ПМ в/к в/у 0.35кг_50с  ОСТАНКИНО</v>
          </cell>
          <cell r="D208">
            <v>3969</v>
          </cell>
          <cell r="F208">
            <v>3975</v>
          </cell>
        </row>
        <row r="209">
          <cell r="A209" t="str">
            <v>7187 ГРУДИНКА ПРЕМИУМ к/в мл/к в/у 0,3кг_50с ОСТАНКИНО</v>
          </cell>
          <cell r="D209">
            <v>1210</v>
          </cell>
          <cell r="F209">
            <v>1224</v>
          </cell>
        </row>
        <row r="210">
          <cell r="A210" t="str">
            <v>7227 САЛЯМИ ФИНСКАЯ Папа может с/к в/у 1/180  ОСТАНКИНО</v>
          </cell>
          <cell r="D210">
            <v>2</v>
          </cell>
          <cell r="F210">
            <v>2</v>
          </cell>
        </row>
        <row r="211">
          <cell r="A211" t="str">
            <v>7231 КЛАССИЧЕСКАЯ ПМ вар п/о 0,3кг 8шт_209к ОСТАНКИНО</v>
          </cell>
          <cell r="D211">
            <v>1656</v>
          </cell>
          <cell r="F211">
            <v>1656</v>
          </cell>
        </row>
        <row r="212">
          <cell r="A212" t="str">
            <v>7232 БОЯNСКАЯ ПМ п/к в/у 0,28кг 8шт_209к ОСТАНКИНО</v>
          </cell>
          <cell r="D212">
            <v>1753</v>
          </cell>
          <cell r="F212">
            <v>1758</v>
          </cell>
        </row>
        <row r="213">
          <cell r="A213" t="str">
            <v>7235 ВЕТЧ.КЛАССИЧЕСКАЯ ПМ п/о 0,35кг 8шт_209к ОСТАНКИНО</v>
          </cell>
          <cell r="D213">
            <v>50</v>
          </cell>
          <cell r="F213">
            <v>50</v>
          </cell>
        </row>
        <row r="214">
          <cell r="A214" t="str">
            <v>7236 СЕРВЕЛАТ КАРЕЛЬСКИЙ в/к в/у 0,28кг_209к ОСТАНКИНО</v>
          </cell>
          <cell r="D214">
            <v>4198</v>
          </cell>
          <cell r="F214">
            <v>4205</v>
          </cell>
        </row>
        <row r="215">
          <cell r="A215" t="str">
            <v>7241 САЛЯМИ Папа может п/к в/у 0,28кг_209к ОСТАНКИНО</v>
          </cell>
          <cell r="D215">
            <v>1160</v>
          </cell>
          <cell r="F215">
            <v>1160</v>
          </cell>
        </row>
        <row r="216">
          <cell r="A216" t="str">
            <v>7245 ВЕТЧ.ФИЛЕЙНАЯ ПМ п/о 0,4кг 8шт ОСТАНКИНО</v>
          </cell>
          <cell r="D216">
            <v>70</v>
          </cell>
          <cell r="F216">
            <v>71</v>
          </cell>
        </row>
        <row r="217">
          <cell r="A217" t="str">
            <v>7252 СЕРВЕЛАТ ФИНСКИЙ ПМ в/к с/н мгс 1/100*12  ОСТАНКИНО</v>
          </cell>
          <cell r="D217">
            <v>551</v>
          </cell>
          <cell r="F217">
            <v>561</v>
          </cell>
        </row>
        <row r="218">
          <cell r="A218" t="str">
            <v>7271 МЯСНЫЕ С ГОВЯДИНОЙ ПМ сос п/о мгс 1.5*4 ВЕС  ОСТАНКИНО</v>
          </cell>
          <cell r="D218">
            <v>119.7</v>
          </cell>
          <cell r="F218">
            <v>121.2</v>
          </cell>
        </row>
        <row r="219">
          <cell r="A219" t="str">
            <v>7284 ДЛЯ ДЕТЕЙ сос п/о мгс 0,33кг 6шт  ОСТАНКИНО</v>
          </cell>
          <cell r="D219">
            <v>175</v>
          </cell>
          <cell r="F219">
            <v>179</v>
          </cell>
        </row>
        <row r="220">
          <cell r="A220" t="str">
            <v>7308 Сыр "Пармезан" (срок созревания 3 месяцев) м.д.ж. в.с.в. 40% ВЕС  ОСТАНКИНО</v>
          </cell>
          <cell r="D220">
            <v>2.5</v>
          </cell>
          <cell r="F220">
            <v>2.5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277</v>
          </cell>
          <cell r="F221">
            <v>277</v>
          </cell>
        </row>
        <row r="222">
          <cell r="A222" t="str">
            <v>8391 Сыр творожный с зеленью 60% Папа может 140 гр.  ОСТАНКИНО</v>
          </cell>
          <cell r="D222">
            <v>99</v>
          </cell>
          <cell r="F222">
            <v>99</v>
          </cell>
        </row>
        <row r="223">
          <cell r="A223" t="str">
            <v>8398 Сыр ПАПА МОЖЕТ "Тильзитер" 45% 180 г  ОСТАНКИНО</v>
          </cell>
          <cell r="D223">
            <v>351</v>
          </cell>
          <cell r="F223">
            <v>351</v>
          </cell>
        </row>
        <row r="224">
          <cell r="A224" t="str">
            <v>8411 Сыр ПАПА МОЖЕТ "Гауда Голд" 45% 180 г  ОСТАНКИНО</v>
          </cell>
          <cell r="D224">
            <v>389</v>
          </cell>
          <cell r="F224">
            <v>399</v>
          </cell>
        </row>
        <row r="225">
          <cell r="A225" t="str">
            <v>8421 Творожный Сыр 60% С маринованными огурчиками и укропом 140 гр  ОСТАНКИНО</v>
          </cell>
          <cell r="D225">
            <v>1</v>
          </cell>
          <cell r="F225">
            <v>1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1013</v>
          </cell>
          <cell r="F226">
            <v>1013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46</v>
          </cell>
          <cell r="F227">
            <v>46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33</v>
          </cell>
          <cell r="F228">
            <v>33</v>
          </cell>
        </row>
        <row r="229">
          <cell r="A229" t="str">
            <v>8452 Сыр колбасный копченый Папа Может 400 гр  ОСТАНКИНО</v>
          </cell>
          <cell r="D229">
            <v>13</v>
          </cell>
          <cell r="F229">
            <v>13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1125</v>
          </cell>
          <cell r="F230">
            <v>1128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9</v>
          </cell>
          <cell r="F231">
            <v>9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32</v>
          </cell>
          <cell r="F232">
            <v>32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93</v>
          </cell>
          <cell r="F233">
            <v>93</v>
          </cell>
        </row>
        <row r="234">
          <cell r="A234" t="str">
            <v>8831 Сыр ПАПА МОЖЕТ "Министерский" 180гр, 45 %  ОСТАНКИНО</v>
          </cell>
          <cell r="D234">
            <v>108</v>
          </cell>
          <cell r="F234">
            <v>108</v>
          </cell>
        </row>
        <row r="235">
          <cell r="A235" t="str">
            <v>8855 Сыр ПАПА МОЖЕТ "Папин завтрак" 180гр, 45 %  ОСТАНКИНО</v>
          </cell>
          <cell r="D235">
            <v>70</v>
          </cell>
          <cell r="F235">
            <v>70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136</v>
          </cell>
          <cell r="F236">
            <v>136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189</v>
          </cell>
          <cell r="F237">
            <v>189</v>
          </cell>
        </row>
        <row r="238">
          <cell r="A238" t="str">
            <v>Балыковая с/к 200 гр. срез "Эликатессе" термоформ.пак.  СПК</v>
          </cell>
          <cell r="D238">
            <v>128</v>
          </cell>
          <cell r="F238">
            <v>128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84</v>
          </cell>
          <cell r="F239">
            <v>85</v>
          </cell>
        </row>
        <row r="240">
          <cell r="A240" t="str">
            <v>БОНУС МОЛОЧНЫЕ КЛАССИЧЕСКИЕ сос п/о мгс 2*4_С (4980)  ОСТАНКИНО</v>
          </cell>
          <cell r="D240">
            <v>32</v>
          </cell>
          <cell r="F240">
            <v>32</v>
          </cell>
        </row>
        <row r="241">
          <cell r="A241" t="str">
            <v>БОНУС СОЧНЫЕ Папа может сос п/о мгс 1.5*4 (6954)  ОСТАНКИНО</v>
          </cell>
          <cell r="D241">
            <v>293.5</v>
          </cell>
          <cell r="F241">
            <v>293.5</v>
          </cell>
        </row>
        <row r="242">
          <cell r="A242" t="str">
            <v>БОНУС СОЧНЫЕ сос п/о мгс 0.41кг_UZ (6087)  ОСТАНКИНО</v>
          </cell>
          <cell r="D242">
            <v>253</v>
          </cell>
          <cell r="F242">
            <v>253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650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2241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43</v>
          </cell>
          <cell r="F246">
            <v>43</v>
          </cell>
        </row>
        <row r="247">
          <cell r="A247" t="str">
            <v>Вацлавская п/к (черева) 390 гр.шт. термоус.пак  СПК</v>
          </cell>
          <cell r="D247">
            <v>21</v>
          </cell>
          <cell r="F247">
            <v>21</v>
          </cell>
        </row>
        <row r="248">
          <cell r="A248" t="str">
            <v>Ветчина Альтаирская Столовая (для ХОРЕКА)  СПК</v>
          </cell>
          <cell r="D248">
            <v>2.2000000000000002</v>
          </cell>
          <cell r="F248">
            <v>2.2000000000000002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</v>
          </cell>
          <cell r="F249">
            <v>238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518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368</v>
          </cell>
          <cell r="F251">
            <v>2066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490</v>
          </cell>
          <cell r="F252">
            <v>2168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6</v>
          </cell>
          <cell r="F253">
            <v>472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43</v>
          </cell>
          <cell r="F254">
            <v>43</v>
          </cell>
        </row>
        <row r="255">
          <cell r="A255" t="str">
            <v>Гуцульская с/к "КолбасГрад" 160 гр.шт. термоус. пак  СПК</v>
          </cell>
          <cell r="D255">
            <v>104</v>
          </cell>
          <cell r="F255">
            <v>104</v>
          </cell>
        </row>
        <row r="256">
          <cell r="A256" t="str">
            <v>Дельгаро с/в "Эликатессе" 140 гр.шт.  СПК</v>
          </cell>
          <cell r="D256">
            <v>76</v>
          </cell>
          <cell r="F256">
            <v>77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240</v>
          </cell>
          <cell r="F257">
            <v>240</v>
          </cell>
        </row>
        <row r="258">
          <cell r="A258" t="str">
            <v>Докторская вареная в/с 0,47 кг шт.  СПК</v>
          </cell>
          <cell r="D258">
            <v>27</v>
          </cell>
          <cell r="F258">
            <v>28</v>
          </cell>
        </row>
        <row r="259">
          <cell r="A259" t="str">
            <v>Докторская вареная термоус.пак. "Высокий вкус"  СПК</v>
          </cell>
          <cell r="D259">
            <v>61.548999999999999</v>
          </cell>
          <cell r="F259">
            <v>61.548999999999999</v>
          </cell>
        </row>
        <row r="260">
          <cell r="A260" t="str">
            <v>Европоддон (невозвратный)</v>
          </cell>
          <cell r="F260">
            <v>170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19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380</v>
          </cell>
        </row>
        <row r="263">
          <cell r="A263" t="str">
            <v>ЖАР-ладушки с яблоком и грушей ТМ Стародворье 0,2 кг. ПОКОМ</v>
          </cell>
          <cell r="F263">
            <v>8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F264">
            <v>474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1316</v>
          </cell>
          <cell r="F265">
            <v>1316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1541</v>
          </cell>
          <cell r="F266">
            <v>1541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275.8</v>
          </cell>
          <cell r="F267">
            <v>275.8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136.5</v>
          </cell>
          <cell r="F268">
            <v>136.5</v>
          </cell>
        </row>
        <row r="269">
          <cell r="A269" t="str">
            <v>Карбонад Юбилейный термоус.пак.  СПК</v>
          </cell>
          <cell r="D269">
            <v>79.013999999999996</v>
          </cell>
          <cell r="F269">
            <v>79.013999999999996</v>
          </cell>
        </row>
        <row r="270">
          <cell r="A270" t="str">
            <v>Классическая вареная 400 гр.шт.  СПК</v>
          </cell>
          <cell r="D270">
            <v>15</v>
          </cell>
          <cell r="F270">
            <v>15</v>
          </cell>
        </row>
        <row r="271">
          <cell r="A271" t="str">
            <v>Классическая с/к 80 гр.шт.нар. (лоток с ср.защ.атм.)  СПК</v>
          </cell>
          <cell r="D271">
            <v>282</v>
          </cell>
          <cell r="F271">
            <v>282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63</v>
          </cell>
          <cell r="F272">
            <v>63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855</v>
          </cell>
          <cell r="F273">
            <v>855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514</v>
          </cell>
          <cell r="F274">
            <v>514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227</v>
          </cell>
          <cell r="F275">
            <v>227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8</v>
          </cell>
          <cell r="F277">
            <v>879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365</v>
          </cell>
          <cell r="F278">
            <v>1269</v>
          </cell>
        </row>
        <row r="279">
          <cell r="A279" t="str">
            <v>Ла Фаворте с/в "Эликатессе" 140 гр.шт.  СПК</v>
          </cell>
          <cell r="D279">
            <v>129</v>
          </cell>
          <cell r="F279">
            <v>130</v>
          </cell>
        </row>
        <row r="280">
          <cell r="A280" t="str">
            <v>Ливерная Печеночная 250 гр.шт.  СПК</v>
          </cell>
          <cell r="D280">
            <v>59</v>
          </cell>
          <cell r="F280">
            <v>59</v>
          </cell>
        </row>
        <row r="281">
          <cell r="A281" t="str">
            <v>Любительская вареная термоус.пак. "Высокий вкус"  СПК</v>
          </cell>
          <cell r="D281">
            <v>92.2</v>
          </cell>
          <cell r="F281">
            <v>92.2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222.11</v>
          </cell>
        </row>
        <row r="283">
          <cell r="A283" t="str">
            <v>Мини-чебуречки с мясом ВЕС 5,5кг ТМ Зареченские  ПОКОМ</v>
          </cell>
          <cell r="F283">
            <v>77</v>
          </cell>
        </row>
        <row r="284">
          <cell r="A284" t="str">
            <v>Мини-шарики с курочкой и сыром ТМ Зареченские ВЕС  ПОКОМ</v>
          </cell>
          <cell r="F284">
            <v>206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1207</v>
          </cell>
          <cell r="F285">
            <v>3939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320</v>
          </cell>
          <cell r="F286">
            <v>2132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968</v>
          </cell>
          <cell r="F287">
            <v>3157</v>
          </cell>
        </row>
        <row r="288">
          <cell r="A288" t="str">
            <v>Наггетсы с куриным филе и сыром ТМ Вязанка 0,25 кг ПОКОМ</v>
          </cell>
          <cell r="D288">
            <v>845</v>
          </cell>
          <cell r="F288">
            <v>2731</v>
          </cell>
        </row>
        <row r="289">
          <cell r="A289" t="str">
            <v>Наггетсы Хрустящие ТМ Зареченские. ВЕС ПОКОМ</v>
          </cell>
          <cell r="F289">
            <v>1512</v>
          </cell>
        </row>
        <row r="290">
          <cell r="A290" t="str">
            <v>Наггетсы Хрустящие ТМ Стародворье с сочной курочкой 0,23 кг  ПОКОМ</v>
          </cell>
          <cell r="F290">
            <v>302</v>
          </cell>
        </row>
        <row r="291">
          <cell r="A291" t="str">
            <v>Оригинальная с перцем с/к  СПК</v>
          </cell>
          <cell r="D291">
            <v>151.79</v>
          </cell>
          <cell r="F291">
            <v>151.79</v>
          </cell>
        </row>
        <row r="292">
          <cell r="A292" t="str">
            <v>Паштет печеночный 140 гр.шт.  СПК</v>
          </cell>
          <cell r="D292">
            <v>44</v>
          </cell>
          <cell r="F292">
            <v>44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405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303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5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701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2</v>
          </cell>
          <cell r="F297">
            <v>231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1508</v>
          </cell>
          <cell r="F298">
            <v>2727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1246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6</v>
          </cell>
          <cell r="F300">
            <v>780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1</v>
          </cell>
          <cell r="F301">
            <v>282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16</v>
          </cell>
          <cell r="F302">
            <v>2598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357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6</v>
          </cell>
          <cell r="F304">
            <v>1117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1115</v>
          </cell>
          <cell r="F305">
            <v>3289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10</v>
          </cell>
          <cell r="F306">
            <v>1403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1813</v>
          </cell>
          <cell r="F307">
            <v>5349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207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403</v>
          </cell>
        </row>
        <row r="310">
          <cell r="A310" t="str">
            <v>Пельмени Зареченские сфера 5 кг.  ПОКОМ</v>
          </cell>
          <cell r="D310">
            <v>5</v>
          </cell>
          <cell r="F310">
            <v>30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228</v>
          </cell>
        </row>
        <row r="312">
          <cell r="A312" t="str">
            <v>Пельмени Мясные с говядиной ТМ Стародворье сфера флоу-пак 1 кг  ПОКОМ</v>
          </cell>
          <cell r="D312">
            <v>1</v>
          </cell>
          <cell r="F312">
            <v>713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611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280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678</v>
          </cell>
        </row>
        <row r="316">
          <cell r="A316" t="str">
            <v>Пельмени Сочные сфера 0,8 кг ТМ Стародворье  ПОКОМ</v>
          </cell>
          <cell r="D316">
            <v>1</v>
          </cell>
          <cell r="F316">
            <v>167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121</v>
          </cell>
          <cell r="F318">
            <v>121</v>
          </cell>
        </row>
        <row r="319">
          <cell r="A319" t="str">
            <v>Сальчетти с/к 230 гр.шт.  СПК</v>
          </cell>
          <cell r="D319">
            <v>208</v>
          </cell>
          <cell r="F319">
            <v>208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81</v>
          </cell>
          <cell r="F320">
            <v>81</v>
          </cell>
        </row>
        <row r="321">
          <cell r="A321" t="str">
            <v>Салями с/к 100 гр.шт.нар. (лоток с ср.защ.атм.)  СПК</v>
          </cell>
          <cell r="D321">
            <v>181</v>
          </cell>
          <cell r="F321">
            <v>181</v>
          </cell>
        </row>
        <row r="322">
          <cell r="A322" t="str">
            <v>Салями Трюфель с/в "Эликатессе" 0,16 кг.шт.  СПК</v>
          </cell>
          <cell r="D322">
            <v>104</v>
          </cell>
          <cell r="F322">
            <v>106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96</v>
          </cell>
          <cell r="F323">
            <v>96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29.8</v>
          </cell>
          <cell r="F324">
            <v>30.692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14</v>
          </cell>
          <cell r="F325">
            <v>14</v>
          </cell>
        </row>
        <row r="326">
          <cell r="A326" t="str">
            <v>Семейная с чесночком вареная (СПК+СКМ)  СПК</v>
          </cell>
          <cell r="D326">
            <v>272</v>
          </cell>
          <cell r="F326">
            <v>272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17</v>
          </cell>
          <cell r="F328">
            <v>17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18</v>
          </cell>
          <cell r="F330">
            <v>18</v>
          </cell>
        </row>
        <row r="331">
          <cell r="A331" t="str">
            <v>Сервелат Финский в/к 0,38 кг.шт. термофор.пак.  СПК</v>
          </cell>
          <cell r="D331">
            <v>13</v>
          </cell>
          <cell r="F331">
            <v>13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190</v>
          </cell>
          <cell r="F332">
            <v>190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102</v>
          </cell>
          <cell r="F334">
            <v>102</v>
          </cell>
        </row>
        <row r="335">
          <cell r="A335" t="str">
            <v>Сибирская особая с/к 0,235 кг шт.  СПК</v>
          </cell>
          <cell r="D335">
            <v>159</v>
          </cell>
          <cell r="F335">
            <v>159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39</v>
          </cell>
          <cell r="F337">
            <v>39</v>
          </cell>
        </row>
        <row r="338">
          <cell r="A338" t="str">
            <v>Сосиски Баварские особые "Сибирский стандарт" (в ср.защ.атм.)  СПК</v>
          </cell>
          <cell r="D338">
            <v>3</v>
          </cell>
          <cell r="F338">
            <v>3</v>
          </cell>
        </row>
        <row r="339">
          <cell r="A339" t="str">
            <v>Сосиски Классические (в ср.защ.атм.) СПК</v>
          </cell>
          <cell r="D339">
            <v>24</v>
          </cell>
          <cell r="F339">
            <v>24</v>
          </cell>
        </row>
        <row r="340">
          <cell r="A340" t="str">
            <v>Сосиски Мусульманские "Просто выгодно" (в ср.защ.атм.)  СПК</v>
          </cell>
          <cell r="D340">
            <v>15</v>
          </cell>
          <cell r="F340">
            <v>15</v>
          </cell>
        </row>
        <row r="341">
          <cell r="A341" t="str">
            <v>Сосиски Хот-дог подкопченные (лоток с ср.защ.атм.)  СПК</v>
          </cell>
          <cell r="D341">
            <v>13</v>
          </cell>
          <cell r="F341">
            <v>13</v>
          </cell>
        </row>
        <row r="342">
          <cell r="A342" t="str">
            <v>Сочный мегачебурек ТМ Зареченские ВЕС ПОКОМ</v>
          </cell>
          <cell r="F342">
            <v>127.7</v>
          </cell>
        </row>
        <row r="343">
          <cell r="A343" t="str">
            <v>Торо Неро с/в "Эликатессе" 140 гр.шт.  СПК</v>
          </cell>
          <cell r="D343">
            <v>93</v>
          </cell>
          <cell r="F343">
            <v>94</v>
          </cell>
        </row>
        <row r="344">
          <cell r="A344" t="str">
            <v>У_7252 СЕРВЕЛАТ ФИНСКИЙ ПМ в/к с/н мгс 1/100*12  ОСТАНКИНО</v>
          </cell>
          <cell r="F344">
            <v>293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46</v>
          </cell>
          <cell r="F346">
            <v>46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128</v>
          </cell>
          <cell r="F347">
            <v>128</v>
          </cell>
        </row>
        <row r="348">
          <cell r="A348" t="str">
            <v>Фестивальная пора с/к 235 гр.шт.  СПК</v>
          </cell>
          <cell r="D348">
            <v>381</v>
          </cell>
          <cell r="F348">
            <v>381</v>
          </cell>
        </row>
        <row r="349">
          <cell r="A349" t="str">
            <v>Фестивальная пора с/к термоус.пак  СПК</v>
          </cell>
          <cell r="D349">
            <v>43.404000000000003</v>
          </cell>
          <cell r="F349">
            <v>43.404000000000003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153</v>
          </cell>
          <cell r="F350">
            <v>153</v>
          </cell>
        </row>
        <row r="351">
          <cell r="A351" t="str">
            <v>Фуэт с/в "Эликатессе" 160 гр.шт.  СПК</v>
          </cell>
          <cell r="D351">
            <v>172</v>
          </cell>
          <cell r="F351">
            <v>174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8</v>
          </cell>
          <cell r="F352">
            <v>229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652</v>
          </cell>
        </row>
        <row r="354">
          <cell r="A354" t="str">
            <v>Хотстеры ТМ Горячая штучка ТС Хотстеры 0,25 кг зам  ПОКОМ</v>
          </cell>
          <cell r="D354">
            <v>400</v>
          </cell>
          <cell r="F354">
            <v>2438</v>
          </cell>
        </row>
        <row r="355">
          <cell r="A355" t="str">
            <v>Хрустящие крылышки острые к пиву ТМ Горячая штучка 0,3кг зам  ПОКОМ</v>
          </cell>
          <cell r="F355">
            <v>614</v>
          </cell>
        </row>
        <row r="356">
          <cell r="A356" t="str">
            <v>Хрустящие крылышки ТМ Горячая штучка 0,3 кг зам  ПОКОМ</v>
          </cell>
          <cell r="D356">
            <v>1</v>
          </cell>
          <cell r="F356">
            <v>679</v>
          </cell>
        </row>
        <row r="357">
          <cell r="A357" t="str">
            <v>Чебупели Курочка гриль ТМ Горячая штучка, 0,3 кг зам  ПОКОМ</v>
          </cell>
          <cell r="D357">
            <v>2</v>
          </cell>
          <cell r="F357">
            <v>330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1205</v>
          </cell>
          <cell r="F358">
            <v>3464</v>
          </cell>
        </row>
        <row r="359">
          <cell r="A359" t="str">
            <v>Чебупицца Маргарита 0,2кг ТМ Горячая штучка ТС Foodgital  ПОКОМ</v>
          </cell>
          <cell r="D359">
            <v>5</v>
          </cell>
          <cell r="F359">
            <v>443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977</v>
          </cell>
          <cell r="F360">
            <v>5815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3</v>
          </cell>
          <cell r="F361">
            <v>360</v>
          </cell>
        </row>
        <row r="362">
          <cell r="A362" t="str">
            <v>Чебуреки Мясные вес 2,7 кг ТМ Зареченские ВЕС ПОКОМ</v>
          </cell>
          <cell r="F362">
            <v>5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1854</v>
          </cell>
        </row>
        <row r="364">
          <cell r="A364" t="str">
            <v>Шпикачки Русские (черева) (в ср.защ.атм.) "Высокий вкус"  СПК</v>
          </cell>
          <cell r="D364">
            <v>39.799999999999997</v>
          </cell>
          <cell r="F364">
            <v>39.799999999999997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31</v>
          </cell>
          <cell r="F365">
            <v>31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730</v>
          </cell>
          <cell r="F367">
            <v>730</v>
          </cell>
        </row>
        <row r="368">
          <cell r="A368" t="str">
            <v>Итого</v>
          </cell>
          <cell r="D368">
            <v>136012.399</v>
          </cell>
          <cell r="F368">
            <v>330632.76899999997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17.09.2025 - 17.09.2025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138.785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153.63399999999999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609.63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1254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401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157.29400000000001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1319.8030000000001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118.30500000000001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521.07100000000003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190.958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57.527000000000001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37.902000000000001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95.673000000000002</v>
          </cell>
        </row>
        <row r="29">
          <cell r="A29" t="str">
            <v xml:space="preserve"> 247  Сардельки Нежные, ВЕС.  ПОКОМ</v>
          </cell>
          <cell r="D29">
            <v>32.359000000000002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29.036999999999999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426.83100000000002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15.885999999999999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68.126000000000005</v>
          </cell>
        </row>
        <row r="34">
          <cell r="A34" t="str">
            <v xml:space="preserve"> 263  Шпикачки Стародворские, ВЕС.  ПОКОМ</v>
          </cell>
          <cell r="D34">
            <v>23.591999999999999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0.92500000000000004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541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721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820</v>
          </cell>
        </row>
        <row r="39">
          <cell r="A39" t="str">
            <v xml:space="preserve"> 283  Сосиски Сочинки, ВЕС, ТМ Стародворье ПОКОМ</v>
          </cell>
          <cell r="D39">
            <v>297.85000000000002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214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289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61.695999999999998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251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466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30.422000000000001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118.191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325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496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384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75.748000000000005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257.56900000000002</v>
          </cell>
        </row>
        <row r="52">
          <cell r="A52" t="str">
            <v xml:space="preserve"> 316  Колбаса Нежная ТМ Зареченские ВЕС  ПОКОМ</v>
          </cell>
          <cell r="D52">
            <v>7.5789999999999997</v>
          </cell>
        </row>
        <row r="53">
          <cell r="A53" t="str">
            <v xml:space="preserve"> 318  Сосиски Датские ТМ Зареченские, ВЕС  ПОКОМ</v>
          </cell>
          <cell r="D53">
            <v>1122.24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770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1173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380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146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197.39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118</v>
          </cell>
        </row>
        <row r="61">
          <cell r="A61" t="str">
            <v xml:space="preserve"> 335  Колбаса Сливушка ТМ Вязанка. ВЕС.  ПОКОМ </v>
          </cell>
          <cell r="D61">
            <v>54.276000000000003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753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691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78.995000000000005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47.668999999999997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305.30599999999998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49.378999999999998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116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145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22.263000000000002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212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264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174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215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161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43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892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2535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107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67.713999999999999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71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11.478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149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180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144.56800000000001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1020.842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2089.1840000000002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1364.367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55.497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32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4.3680000000000003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337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206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270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216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2</v>
          </cell>
        </row>
        <row r="98">
          <cell r="A98" t="str">
            <v xml:space="preserve"> 519  Грудинка 0,12 кг нарезка ТМ Стародворье  ПОКОМ</v>
          </cell>
          <cell r="D98">
            <v>102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145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95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168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202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163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109</v>
          </cell>
        </row>
        <row r="105">
          <cell r="A105" t="str">
            <v>!!!ВЫВЕДЕНА!!! Мясная Папа может вар  п/о 0.5кг ОСТАНКИНО _НЕАКТИВНА</v>
          </cell>
          <cell r="D105">
            <v>24</v>
          </cell>
        </row>
        <row r="106">
          <cell r="A106" t="str">
            <v>3215 ВЕТЧ.МЯСНАЯ Папа может п/о 0.4кг 8шт.    ОСТАНКИНО</v>
          </cell>
          <cell r="D106">
            <v>145</v>
          </cell>
        </row>
        <row r="107">
          <cell r="A107" t="str">
            <v>3684 ПРЕСИЖН с/к в/у 1/250 8шт.   ОСТАНКИНО</v>
          </cell>
          <cell r="D107">
            <v>25</v>
          </cell>
        </row>
        <row r="108">
          <cell r="A108" t="str">
            <v>4063 МЯСНАЯ Папа может вар п/о_Л   ОСТАНКИНО</v>
          </cell>
          <cell r="D108">
            <v>345.56200000000001</v>
          </cell>
        </row>
        <row r="109">
          <cell r="A109" t="str">
            <v>4117 ЭКСТРА Папа может с/к в/у_Л   ОСТАНКИНО</v>
          </cell>
          <cell r="D109">
            <v>7.3789999999999996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39.054000000000002</v>
          </cell>
        </row>
        <row r="111">
          <cell r="A111" t="str">
            <v>4813 ФИЛЕЙНАЯ Папа может вар п/о_Л   ОСТАНКИНО</v>
          </cell>
          <cell r="D111">
            <v>115.456</v>
          </cell>
        </row>
        <row r="112">
          <cell r="A112" t="str">
            <v>4993 САЛЯМИ ИТАЛЬЯНСКАЯ с/к в/у 1/250*8_120c ОСТАНКИНО</v>
          </cell>
          <cell r="D112">
            <v>94</v>
          </cell>
        </row>
        <row r="113">
          <cell r="A113" t="str">
            <v>5246 ДОКТОРСКАЯ ПРЕМИУМ вар б/о мгс_30с ОСТАНКИНО</v>
          </cell>
          <cell r="D113">
            <v>14.929</v>
          </cell>
        </row>
        <row r="114">
          <cell r="A114" t="str">
            <v>5247 РУССКАЯ ПРЕМИУМ вар б/о мгс_30с ОСТАНКИНО</v>
          </cell>
          <cell r="D114">
            <v>3.0129999999999999</v>
          </cell>
        </row>
        <row r="115">
          <cell r="A115" t="str">
            <v>5483 ЭКСТРА Папа может с/к в/у 1/250 8шт.   ОСТАНКИНО</v>
          </cell>
          <cell r="D115">
            <v>174</v>
          </cell>
        </row>
        <row r="116">
          <cell r="A116" t="str">
            <v>5544 Сервелат Финский в/к в/у_45с НОВАЯ ОСТАНКИНО</v>
          </cell>
          <cell r="D116">
            <v>229.37799999999999</v>
          </cell>
        </row>
        <row r="117">
          <cell r="A117" t="str">
            <v>5679 САЛЯМИ ИТАЛЬЯНСКАЯ с/к в/у 1/150_60с ОСТАНКИНО</v>
          </cell>
          <cell r="D117">
            <v>119</v>
          </cell>
        </row>
        <row r="118">
          <cell r="A118" t="str">
            <v>5682 САЛЯМИ МЕЛКОЗЕРНЕНАЯ с/к в/у 1/120_60с   ОСТАНКИНО</v>
          </cell>
          <cell r="D118">
            <v>604</v>
          </cell>
        </row>
        <row r="119">
          <cell r="A119" t="str">
            <v>5706 АРОМАТНАЯ Папа может с/к в/у 1/250 8шт.  ОСТАНКИНО</v>
          </cell>
          <cell r="D119">
            <v>133</v>
          </cell>
        </row>
        <row r="120">
          <cell r="A120" t="str">
            <v>5708 ПОСОЛЬСКАЯ Папа может с/к в/у ОСТАНКИНО</v>
          </cell>
          <cell r="D120">
            <v>7.931</v>
          </cell>
        </row>
        <row r="121">
          <cell r="A121" t="str">
            <v>5851 ЭКСТРА Папа может вар п/о   ОСТАНКИНО</v>
          </cell>
          <cell r="D121">
            <v>68.48</v>
          </cell>
        </row>
        <row r="122">
          <cell r="A122" t="str">
            <v>5931 ОХОТНИЧЬЯ Папа может с/к в/у 1/220 8шт.   ОСТАНКИНО</v>
          </cell>
          <cell r="D122">
            <v>256</v>
          </cell>
        </row>
        <row r="123">
          <cell r="A123" t="str">
            <v>5992 ВРЕМЯ ОКРОШКИ Папа может вар п/о 0.4кг   ОСТАНКИНО</v>
          </cell>
          <cell r="D123">
            <v>375</v>
          </cell>
        </row>
        <row r="124">
          <cell r="A124" t="str">
            <v>6004 РАГУ СВИНОЕ 1кг 8шт.зам_120с ОСТАНКИНО</v>
          </cell>
          <cell r="D124">
            <v>56</v>
          </cell>
        </row>
        <row r="125">
          <cell r="A125" t="str">
            <v>6221 НЕАПОЛИТАНСКИЙ ДУЭТ с/к с/н мгс 1/90  ОСТАНКИНО</v>
          </cell>
          <cell r="D125">
            <v>165</v>
          </cell>
        </row>
        <row r="126">
          <cell r="A126" t="str">
            <v>6228 МЯСНОЕ АССОРТИ к/з с/н мгс 1/90 10шт.  ОСТАНКИНО</v>
          </cell>
          <cell r="D126">
            <v>167</v>
          </cell>
        </row>
        <row r="127">
          <cell r="A127" t="str">
            <v>6247 ДОМАШНЯЯ Папа может вар п/о 0,4кг 8шт.  ОСТАНКИНО</v>
          </cell>
          <cell r="D127">
            <v>23</v>
          </cell>
        </row>
        <row r="128">
          <cell r="A128" t="str">
            <v>6268 ГОВЯЖЬЯ Папа может вар п/о 0,4кг 8 шт.  ОСТАНКИНО</v>
          </cell>
          <cell r="D128">
            <v>179</v>
          </cell>
        </row>
        <row r="129">
          <cell r="A129" t="str">
            <v>6279 КОРЕЙКА ПО-ОСТ.к/в в/с с/н в/у 1/150_45с  ОСТАНКИНО</v>
          </cell>
          <cell r="D129">
            <v>151</v>
          </cell>
        </row>
        <row r="130">
          <cell r="A130" t="str">
            <v>6303 МЯСНЫЕ Папа может сос п/о мгс 1.5*3  ОСТАНКИНО</v>
          </cell>
          <cell r="D130">
            <v>131.22</v>
          </cell>
        </row>
        <row r="131">
          <cell r="A131" t="str">
            <v>6324 ДОКТОРСКАЯ ГОСТ вар п/о 0.4кг 8шт.  ОСТАНКИНО</v>
          </cell>
          <cell r="D131">
            <v>10</v>
          </cell>
        </row>
        <row r="132">
          <cell r="A132" t="str">
            <v>6325 ДОКТОРСКАЯ ПРЕМИУМ вар п/о 0.4кг 8шт.  ОСТАНКИНО</v>
          </cell>
          <cell r="D132">
            <v>399</v>
          </cell>
        </row>
        <row r="133">
          <cell r="A133" t="str">
            <v>6333 МЯСНАЯ Папа может вар п/о 0.4кг 8шт.  ОСТАНКИНО</v>
          </cell>
          <cell r="D133">
            <v>872</v>
          </cell>
        </row>
        <row r="134">
          <cell r="A134" t="str">
            <v>6340 ДОМАШНИЙ РЕЦЕПТ Коровино 0.5кг 8шт.  ОСТАНКИНО</v>
          </cell>
          <cell r="D134">
            <v>79</v>
          </cell>
        </row>
        <row r="135">
          <cell r="A135" t="str">
            <v>6353 ЭКСТРА Папа может вар п/о 0.4кг 8шт.  ОСТАНКИНО</v>
          </cell>
          <cell r="D135">
            <v>442</v>
          </cell>
        </row>
        <row r="136">
          <cell r="A136" t="str">
            <v>6392 ФИЛЕЙНАЯ Папа может вар п/о 0.4кг. ОСТАНКИНО</v>
          </cell>
          <cell r="D136">
            <v>671</v>
          </cell>
        </row>
        <row r="137">
          <cell r="A137" t="str">
            <v>6448 СВИНИНА МАДЕРА с/к с/н в/у 1/100 10шт.   ОСТАНКИНО</v>
          </cell>
          <cell r="D137">
            <v>32</v>
          </cell>
        </row>
        <row r="138">
          <cell r="A138" t="str">
            <v>6453 ЭКСТРА Папа может с/к с/н в/у 1/100 14шт.   ОСТАНКИНО</v>
          </cell>
          <cell r="D138">
            <v>379</v>
          </cell>
        </row>
        <row r="139">
          <cell r="A139" t="str">
            <v>6454 АРОМАТНАЯ с/к с/н в/у 1/100 10шт.  ОСТАНКИНО</v>
          </cell>
          <cell r="D139">
            <v>432</v>
          </cell>
        </row>
        <row r="140">
          <cell r="A140" t="str">
            <v>6459 СЕРВЕЛАТ ШВЕЙЦАРСК. в/к с/н в/у 1/100*10  ОСТАНКИНО</v>
          </cell>
          <cell r="D140">
            <v>369</v>
          </cell>
        </row>
        <row r="141">
          <cell r="A141" t="str">
            <v>6470 ВЕТЧ.МРАМОРНАЯ в/у_45с  ОСТАНКИНО</v>
          </cell>
          <cell r="D141">
            <v>10.975</v>
          </cell>
        </row>
        <row r="142">
          <cell r="A142" t="str">
            <v>6495 ВЕТЧ.МРАМОРНАЯ в/у срез 0.3кг 6шт_45с  ОСТАНКИНО</v>
          </cell>
          <cell r="D142">
            <v>74</v>
          </cell>
        </row>
        <row r="143">
          <cell r="A143" t="str">
            <v>6527 ШПИКАЧКИ СОЧНЫЕ ПМ сар б/о мгс 1*3 45с ОСТАНКИНО</v>
          </cell>
          <cell r="D143">
            <v>96.141999999999996</v>
          </cell>
        </row>
        <row r="144">
          <cell r="A144" t="str">
            <v>6528 ШПИКАЧКИ СОЧНЫЕ ПМ сар б/о мгс 0.4кг 45с  ОСТАНКИНО</v>
          </cell>
          <cell r="D144">
            <v>9</v>
          </cell>
        </row>
        <row r="145">
          <cell r="A145" t="str">
            <v>6609 С ГОВЯДИНОЙ ПМ сар б/о мгс 0.4кг_45с ОСТАНКИНО</v>
          </cell>
          <cell r="D145">
            <v>11</v>
          </cell>
        </row>
        <row r="146">
          <cell r="A146" t="str">
            <v>6616 МОЛОЧНЫЕ КЛАССИЧЕСКИЕ сос п/о в/у 0.3кг  ОСТАНКИНО</v>
          </cell>
          <cell r="D146">
            <v>651</v>
          </cell>
        </row>
        <row r="147">
          <cell r="A147" t="str">
            <v>6697 СЕРВЕЛАТ ФИНСКИЙ ПМ в/к в/у 0,35кг 8шт.  ОСТАНКИНО</v>
          </cell>
          <cell r="D147">
            <v>1205</v>
          </cell>
        </row>
        <row r="148">
          <cell r="A148" t="str">
            <v>6713 СОЧНЫЙ ГРИЛЬ ПМ сос п/о мгс 0.41кг 8шт.  ОСТАНКИНО</v>
          </cell>
          <cell r="D148">
            <v>358</v>
          </cell>
        </row>
        <row r="149">
          <cell r="A149" t="str">
            <v>6724 МОЛОЧНЫЕ ПМ сос п/о мгс 0.41кг 10шт.  ОСТАНКИНО</v>
          </cell>
          <cell r="D149">
            <v>187</v>
          </cell>
        </row>
        <row r="150">
          <cell r="A150" t="str">
            <v>6765 РУБЛЕНЫЕ сос ц/о мгс 0.36кг 6шт.  ОСТАНКИНО</v>
          </cell>
          <cell r="D150">
            <v>161</v>
          </cell>
        </row>
        <row r="151">
          <cell r="A151" t="str">
            <v>6785 ВЕНСКАЯ САЛЯМИ п/к в/у 0.33кг 8шт.  ОСТАНКИНО</v>
          </cell>
          <cell r="D151">
            <v>55</v>
          </cell>
        </row>
        <row r="152">
          <cell r="A152" t="str">
            <v>6787 СЕРВЕЛАТ КРЕМЛЕВСКИЙ в/к в/у 0,33кг 8шт.  ОСТАНКИНО</v>
          </cell>
          <cell r="D152">
            <v>42</v>
          </cell>
        </row>
        <row r="153">
          <cell r="A153" t="str">
            <v>6793 БАЛЫКОВАЯ в/к в/у 0,33кг 8шт.  ОСТАНКИНО</v>
          </cell>
          <cell r="D153">
            <v>103</v>
          </cell>
        </row>
        <row r="154">
          <cell r="A154" t="str">
            <v>6829 МОЛОЧНЫЕ КЛАССИЧЕСКИЕ сос п/о мгс 2*4_С  ОСТАНКИНО</v>
          </cell>
          <cell r="D154">
            <v>99.352000000000004</v>
          </cell>
        </row>
        <row r="155">
          <cell r="A155" t="str">
            <v>6837 ФИЛЕЙНЫЕ Папа Может сос ц/о мгс 0.4кг  ОСТАНКИНО</v>
          </cell>
          <cell r="D155">
            <v>248</v>
          </cell>
        </row>
        <row r="156">
          <cell r="A156" t="str">
            <v>6842 ДЫМОВИЦА ИЗ ОКОРОКА к/в мл/к в/у 0,3кг  ОСТАНКИНО</v>
          </cell>
          <cell r="D156">
            <v>96</v>
          </cell>
        </row>
        <row r="157">
          <cell r="A157" t="str">
            <v>6861 ДОМАШНИЙ РЕЦЕПТ Коровино вар п/о  ОСТАНКИНО</v>
          </cell>
          <cell r="D157">
            <v>233.38800000000001</v>
          </cell>
        </row>
        <row r="158">
          <cell r="A158" t="str">
            <v>6866 ВЕТЧ.НЕЖНАЯ Коровино п/о_Маяк  ОСТАНКИНО</v>
          </cell>
          <cell r="D158">
            <v>65.457999999999998</v>
          </cell>
        </row>
        <row r="159">
          <cell r="A159" t="str">
            <v>7001 КЛАССИЧЕСКИЕ Папа может сар б/о мгс 1*3  ОСТАНКИНО</v>
          </cell>
          <cell r="D159">
            <v>39.26</v>
          </cell>
        </row>
        <row r="160">
          <cell r="A160" t="str">
            <v>7040 С ИНДЕЙКОЙ ПМ сос ц/о в/у 1/270 8шт.  ОСТАНКИНО</v>
          </cell>
          <cell r="D160">
            <v>105</v>
          </cell>
        </row>
        <row r="161">
          <cell r="A161" t="str">
            <v>7059 ШПИКАЧКИ СОЧНЫЕ С БЕК. п/о мгс 0.3кг_60с  ОСТАНКИНО</v>
          </cell>
          <cell r="D161">
            <v>95</v>
          </cell>
        </row>
        <row r="162">
          <cell r="A162" t="str">
            <v>7066 СОЧНЫЕ ПМ сос п/о мгс 0.41кг 10шт_50с  ОСТАНКИНО</v>
          </cell>
          <cell r="D162">
            <v>1409</v>
          </cell>
        </row>
        <row r="163">
          <cell r="A163" t="str">
            <v>7070 СОЧНЫЕ ПМ сос п/о мгс 1.5*4_А_50с  ОСТАНКИНО</v>
          </cell>
          <cell r="D163">
            <v>843.08399999999995</v>
          </cell>
        </row>
        <row r="164">
          <cell r="A164" t="str">
            <v>7073 МОЛОЧ.ПРЕМИУМ ПМ сос п/о в/у 1/350_50с  ОСТАНКИНО</v>
          </cell>
          <cell r="D164">
            <v>548</v>
          </cell>
        </row>
        <row r="165">
          <cell r="A165" t="str">
            <v>7074 МОЛОЧ.ПРЕМИУМ ПМ сос п/о мгс 0.6кг_50с  ОСТАНКИНО</v>
          </cell>
          <cell r="D165">
            <v>26</v>
          </cell>
        </row>
        <row r="166">
          <cell r="A166" t="str">
            <v>7075 МОЛОЧ.ПРЕМИУМ ПМ сос п/о мгс 1.5*4_О_50с  ОСТАНКИНО</v>
          </cell>
          <cell r="D166">
            <v>20.260000000000002</v>
          </cell>
        </row>
        <row r="167">
          <cell r="A167" t="str">
            <v>7077 МЯСНЫЕ С ГОВЯД.ПМ сос п/о мгс 0.4кг_50с  ОСТАНКИНО</v>
          </cell>
          <cell r="D167">
            <v>441</v>
          </cell>
        </row>
        <row r="168">
          <cell r="A168" t="str">
            <v>7080 СЛИВОЧНЫЕ ПМ сос п/о мгс 0.41кг 10шт. 50с  ОСТАНКИНО</v>
          </cell>
          <cell r="D168">
            <v>753</v>
          </cell>
        </row>
        <row r="169">
          <cell r="A169" t="str">
            <v>7082 СЛИВОЧНЫЕ ПМ сос п/о мгс 1.5*4_50с  ОСТАНКИНО</v>
          </cell>
          <cell r="D169">
            <v>28.068000000000001</v>
          </cell>
        </row>
        <row r="170">
          <cell r="A170" t="str">
            <v>7087 ШПИК С ЧЕСНОК.И ПЕРЦЕМ к/в в/у 0.3кг_50с  ОСТАНКИНО</v>
          </cell>
          <cell r="D170">
            <v>54</v>
          </cell>
        </row>
        <row r="171">
          <cell r="A171" t="str">
            <v>7090 СВИНИНА ПО-ДОМ. к/в мл/к в/у 0.3кг_50с  ОСТАНКИНО</v>
          </cell>
          <cell r="D171">
            <v>205</v>
          </cell>
        </row>
        <row r="172">
          <cell r="A172" t="str">
            <v>7092 БЕКОН Папа может с/к с/н в/у 1/140_50с  ОСТАНКИНО</v>
          </cell>
          <cell r="D172">
            <v>283</v>
          </cell>
        </row>
        <row r="173">
          <cell r="A173" t="str">
            <v>7107 САН-РЕМО с/в с/н мгс 1/90 12шт.  ОСТАНКИНО</v>
          </cell>
          <cell r="D173">
            <v>23</v>
          </cell>
        </row>
        <row r="174">
          <cell r="A174" t="str">
            <v>7147 САЛЬЧИЧОН Останкино с/к в/у 1/220 8шт.  ОСТАНКИНО</v>
          </cell>
          <cell r="D174">
            <v>13</v>
          </cell>
        </row>
        <row r="175">
          <cell r="A175" t="str">
            <v>7149 БАЛЫКОВАЯ Коровино п/к в/у 0.84кг_50с  ОСТАНКИНО</v>
          </cell>
          <cell r="D175">
            <v>18</v>
          </cell>
        </row>
        <row r="176">
          <cell r="A176" t="str">
            <v>7154 СЕРВЕЛАТ ЗЕРНИСТЫЙ ПМ в/к в/у 0.35кг_50с  ОСТАНКИНО</v>
          </cell>
          <cell r="D176">
            <v>636</v>
          </cell>
        </row>
        <row r="177">
          <cell r="A177" t="str">
            <v>7166 СЕРВЕЛТ ОХОТНИЧИЙ ПМ в/к в/у_50с  ОСТАНКИНО</v>
          </cell>
          <cell r="D177">
            <v>117.998</v>
          </cell>
        </row>
        <row r="178">
          <cell r="A178" t="str">
            <v>7169 СЕРВЕЛАТ ОХОТНИЧИЙ ПМ в/к в/у 0.35кг_50с  ОСТАНКИНО</v>
          </cell>
          <cell r="D178">
            <v>827</v>
          </cell>
        </row>
        <row r="179">
          <cell r="A179" t="str">
            <v>7187 ГРУДИНКА ПРЕМИУМ к/в мл/к в/у 0,3кг_50с ОСТАНКИНО</v>
          </cell>
          <cell r="D179">
            <v>262</v>
          </cell>
        </row>
        <row r="180">
          <cell r="A180" t="str">
            <v>7231 КЛАССИЧЕСКАЯ ПМ вар п/о 0,3кг 8шт_209к ОСТАНКИНО</v>
          </cell>
          <cell r="D180">
            <v>469</v>
          </cell>
        </row>
        <row r="181">
          <cell r="A181" t="str">
            <v>7232 БОЯNСКАЯ ПМ п/к в/у 0,28кг 8шт_209к ОСТАНКИНО</v>
          </cell>
          <cell r="D181">
            <v>359</v>
          </cell>
        </row>
        <row r="182">
          <cell r="A182" t="str">
            <v>7235 ВЕТЧ.КЛАССИЧЕСКАЯ ПМ п/о 0,35кг 8шт_209к ОСТАНКИНО</v>
          </cell>
          <cell r="D182">
            <v>14</v>
          </cell>
        </row>
        <row r="183">
          <cell r="A183" t="str">
            <v>7236 СЕРВЕЛАТ КАРЕЛЬСКИЙ в/к в/у 0,28кг_209к ОСТАНКИНО</v>
          </cell>
          <cell r="D183">
            <v>819</v>
          </cell>
        </row>
        <row r="184">
          <cell r="A184" t="str">
            <v>7241 САЛЯМИ Папа может п/к в/у 0,28кг_209к ОСТАНКИНО</v>
          </cell>
          <cell r="D184">
            <v>273</v>
          </cell>
        </row>
        <row r="185">
          <cell r="A185" t="str">
            <v>7245 ВЕТЧ.ФИЛЕЙНАЯ ПМ п/о 0,4кг 8шт ОСТАНКИНО</v>
          </cell>
          <cell r="D185">
            <v>22</v>
          </cell>
        </row>
        <row r="186">
          <cell r="A186" t="str">
            <v>7271 МЯСНЫЕ С ГОВЯДИНОЙ ПМ сос п/о мгс 1.5*4 ВЕС  ОСТАНКИНО</v>
          </cell>
          <cell r="D186">
            <v>32.502000000000002</v>
          </cell>
        </row>
        <row r="187">
          <cell r="A187" t="str">
            <v>7284 ДЛЯ ДЕТЕЙ сос п/о мгс 0,33кг 6шт  ОСТАНКИНО</v>
          </cell>
          <cell r="D187">
            <v>103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21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24</v>
          </cell>
        </row>
        <row r="190">
          <cell r="A190" t="str">
            <v>Балыковая с/к 200 гр. срез "Эликатессе" термоформ.пак.  СПК</v>
          </cell>
          <cell r="D190">
            <v>29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14</v>
          </cell>
        </row>
        <row r="192">
          <cell r="A192" t="str">
            <v>БОНУС СОЧНЫЕ Папа может сос п/о мгс 1.5*4 (6954)  ОСТАНКИНО</v>
          </cell>
          <cell r="D192">
            <v>26.283999999999999</v>
          </cell>
        </row>
        <row r="193">
          <cell r="A193" t="str">
            <v>БОНУС СОЧНЫЕ сос п/о мгс 0.41кг_UZ (6087)  ОСТАНКИНО</v>
          </cell>
          <cell r="D193">
            <v>53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151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582</v>
          </cell>
        </row>
        <row r="196">
          <cell r="A196" t="str">
            <v>Бутербродная вареная 0,47 кг шт.  СПК</v>
          </cell>
          <cell r="D196">
            <v>12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48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145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400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426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65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7</v>
          </cell>
        </row>
        <row r="203">
          <cell r="A203" t="str">
            <v>Гуцульская с/к "КолбасГрад" 160 гр.шт. термоус. пак  СПК</v>
          </cell>
          <cell r="D203">
            <v>31</v>
          </cell>
        </row>
        <row r="204">
          <cell r="A204" t="str">
            <v>Дельгаро с/в "Эликатессе" 140 гр.шт.  СПК</v>
          </cell>
          <cell r="D204">
            <v>19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59</v>
          </cell>
        </row>
        <row r="206">
          <cell r="A206" t="str">
            <v>Докторская вареная в/с 0,47 кг шт.  СПК</v>
          </cell>
          <cell r="D206">
            <v>7</v>
          </cell>
        </row>
        <row r="207">
          <cell r="A207" t="str">
            <v>Докторская вареная термоус.пак. "Высокий вкус"  СПК</v>
          </cell>
          <cell r="D207">
            <v>14.382</v>
          </cell>
        </row>
        <row r="208">
          <cell r="A208" t="str">
            <v>ЖАР-ладушки с клубникой и вишней ТМ Стародворье 0,2 кг ПОКОМ</v>
          </cell>
          <cell r="D208">
            <v>8</v>
          </cell>
        </row>
        <row r="209">
          <cell r="A209" t="str">
            <v>ЖАР-ладушки с мясом 0,2кг ТМ Стародворье  ПОКОМ</v>
          </cell>
          <cell r="D209">
            <v>93</v>
          </cell>
        </row>
        <row r="210">
          <cell r="A210" t="str">
            <v>ЖАР-ладушки с яблоком и грушей ТМ Стародворье 0,2 кг. ПОКОМ</v>
          </cell>
          <cell r="D210">
            <v>4</v>
          </cell>
        </row>
        <row r="211">
          <cell r="A211" t="str">
            <v>Жареные вареники с картофелем и беконом Добросельские 0,2 кг. ТМ Стародворье  ПОКОМ</v>
          </cell>
          <cell r="D211">
            <v>129</v>
          </cell>
        </row>
        <row r="212">
          <cell r="A212" t="str">
            <v>Карбонад Юбилейный термоус.пак.  СПК</v>
          </cell>
          <cell r="D212">
            <v>20.271000000000001</v>
          </cell>
        </row>
        <row r="213">
          <cell r="A213" t="str">
            <v>Классическая вареная 400 гр.шт.  СПК</v>
          </cell>
          <cell r="D213">
            <v>6</v>
          </cell>
        </row>
        <row r="214">
          <cell r="A214" t="str">
            <v>Классическая с/к 80 гр.шт.нар. (лоток с ср.защ.атм.)  СПК</v>
          </cell>
          <cell r="D214">
            <v>135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150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79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22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208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289</v>
          </cell>
        </row>
        <row r="220">
          <cell r="A220" t="str">
            <v>Ла Фаворте с/в "Эликатессе" 140 гр.шт.  СПК</v>
          </cell>
          <cell r="D220">
            <v>31</v>
          </cell>
        </row>
        <row r="221">
          <cell r="A221" t="str">
            <v>Ливерная Печеночная 250 гр.шт.  СПК</v>
          </cell>
          <cell r="D221">
            <v>1</v>
          </cell>
        </row>
        <row r="222">
          <cell r="A222" t="str">
            <v>Любительская вареная термоус.пак. "Высокий вкус"  СПК</v>
          </cell>
          <cell r="D222">
            <v>18.391999999999999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33.31</v>
          </cell>
        </row>
        <row r="224">
          <cell r="A224" t="str">
            <v>Мини-чебуречки с мясом ВЕС 5,5кг ТМ Зареченские  ПОКОМ</v>
          </cell>
          <cell r="D224">
            <v>11</v>
          </cell>
        </row>
        <row r="225">
          <cell r="A225" t="str">
            <v>Мини-шарики с курочкой и сыром ТМ Зареченские ВЕС  ПОКОМ</v>
          </cell>
          <cell r="D225">
            <v>48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745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381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630</v>
          </cell>
        </row>
        <row r="229">
          <cell r="A229" t="str">
            <v>Наггетсы с куриным филе и сыром ТМ Вязанка 0,25 кг ПОКОМ</v>
          </cell>
          <cell r="D229">
            <v>416</v>
          </cell>
        </row>
        <row r="230">
          <cell r="A230" t="str">
            <v>Наггетсы Хрустящие ТМ Зареченские. ВЕС ПОКОМ</v>
          </cell>
          <cell r="D230">
            <v>366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69</v>
          </cell>
        </row>
        <row r="232">
          <cell r="A232" t="str">
            <v>Оригинальная с перцем с/к  СПК</v>
          </cell>
          <cell r="D232">
            <v>30.765000000000001</v>
          </cell>
        </row>
        <row r="233">
          <cell r="A233" t="str">
            <v>Пекерсы с индейкой в сливочном соусе ТМ Горячая штучка 0,25 кг зам  ПОКОМ</v>
          </cell>
          <cell r="D233">
            <v>85</v>
          </cell>
        </row>
        <row r="234">
          <cell r="A234" t="str">
            <v>Пельмени Grandmeni с говядиной и свининой 0,7кг ТМ Горячая штучка  ПОКОМ</v>
          </cell>
          <cell r="D234">
            <v>68</v>
          </cell>
        </row>
        <row r="235">
          <cell r="A235" t="str">
            <v>Пельмени Бигбули #МЕГАВКУСИЩЕ с сочной грудинкой ТМ Горячая штучка 0,4 кг. ПОКОМ</v>
          </cell>
          <cell r="D235">
            <v>4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238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49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290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286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180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51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635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81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315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422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350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809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40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2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фермерскими сливками 0,7кг  ПОКОМ</v>
          </cell>
          <cell r="D251">
            <v>111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181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149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60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170</v>
          </cell>
        </row>
        <row r="256">
          <cell r="A256" t="str">
            <v>Пельмени Сочные сфера 0,8 кг ТМ Стародворье  ПОКОМ</v>
          </cell>
          <cell r="D256">
            <v>27</v>
          </cell>
        </row>
        <row r="257">
          <cell r="A257" t="str">
            <v>Пирожки с мясом 3,7кг ВЕС ТМ Зареченские  ПОКОМ</v>
          </cell>
          <cell r="D257">
            <v>22.2</v>
          </cell>
        </row>
        <row r="258">
          <cell r="A258" t="str">
            <v>Ричеза с/к 230 гр.шт.  СПК</v>
          </cell>
          <cell r="D258">
            <v>24</v>
          </cell>
        </row>
        <row r="259">
          <cell r="A259" t="str">
            <v>Сальчетти с/к 230 гр.шт.  СПК</v>
          </cell>
          <cell r="D259">
            <v>50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11</v>
          </cell>
        </row>
        <row r="261">
          <cell r="A261" t="str">
            <v>Салями с/к 100 гр.шт.нар. (лоток с ср.защ.атм.)  СПК</v>
          </cell>
          <cell r="D261">
            <v>41</v>
          </cell>
        </row>
        <row r="262">
          <cell r="A262" t="str">
            <v>Салями Трюфель с/в "Эликатессе" 0,16 кг.шт.  СПК</v>
          </cell>
          <cell r="D262">
            <v>1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29.321000000000002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6.1980000000000004</v>
          </cell>
        </row>
        <row r="265">
          <cell r="A265" t="str">
            <v>Семейная с чесночком вареная (СПК+СКМ)  СПК</v>
          </cell>
          <cell r="D265">
            <v>144.88300000000001</v>
          </cell>
        </row>
        <row r="266">
          <cell r="A266" t="str">
            <v>Семейная с чесночком Экстра вареная  СПК</v>
          </cell>
          <cell r="D266">
            <v>4.9260000000000002</v>
          </cell>
        </row>
        <row r="267">
          <cell r="A267" t="str">
            <v>Сервелат Европейский в/к, в/с 0,38 кг.шт.термофор.пак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Сервелат Финский в/к 0,38 кг.шт. термофор.пак.  СПК</v>
          </cell>
          <cell r="D269">
            <v>7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40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11</v>
          </cell>
        </row>
        <row r="272">
          <cell r="A272" t="str">
            <v>Сибирская особая с/к 0,235 кг шт.  СПК</v>
          </cell>
          <cell r="D272">
            <v>13</v>
          </cell>
        </row>
        <row r="273">
          <cell r="A273" t="str">
            <v>Сосиски "Баварские" 0,36 кг.шт. вак.упак.  СПК</v>
          </cell>
          <cell r="D273">
            <v>5</v>
          </cell>
        </row>
        <row r="274">
          <cell r="A274" t="str">
            <v>Сосиски Классические (в ср.защ.атм.) СПК</v>
          </cell>
          <cell r="D274">
            <v>12.17</v>
          </cell>
        </row>
        <row r="275">
          <cell r="A275" t="str">
            <v>Сосиски Мусульманские "Просто выгодно" (в ср.защ.атм.)  СПК</v>
          </cell>
          <cell r="D275">
            <v>3.6240000000000001</v>
          </cell>
        </row>
        <row r="276">
          <cell r="A276" t="str">
            <v>Сосиски Хот-дог подкопченные (лоток с ср.защ.атм.)  СПК</v>
          </cell>
          <cell r="D276">
            <v>7.98</v>
          </cell>
        </row>
        <row r="277">
          <cell r="A277" t="str">
            <v>Сочный мегачебурек ТМ Зареченские ВЕС ПОКОМ</v>
          </cell>
          <cell r="D277">
            <v>26.88</v>
          </cell>
        </row>
        <row r="278">
          <cell r="A278" t="str">
            <v>Торо Неро с/в "Эликатессе" 140 гр.шт.  СПК</v>
          </cell>
          <cell r="D278">
            <v>39</v>
          </cell>
        </row>
        <row r="279">
          <cell r="A279" t="str">
            <v>Утренняя вареная ВЕС СПК</v>
          </cell>
          <cell r="D279">
            <v>4.8250000000000002</v>
          </cell>
        </row>
        <row r="280">
          <cell r="A280" t="str">
            <v>Уши свиные копченые к пиву 0,15кг нар. д/ф шт.  СПК</v>
          </cell>
          <cell r="D280">
            <v>5</v>
          </cell>
        </row>
        <row r="281">
          <cell r="A281" t="str">
            <v>Фестивальная пора с/к 100 гр.шт.нар. (лоток с ср.защ.атм.)  СПК</v>
          </cell>
          <cell r="D281">
            <v>11</v>
          </cell>
        </row>
        <row r="282">
          <cell r="A282" t="str">
            <v>Фестивальная пора с/к 235 гр.шт.  СПК</v>
          </cell>
          <cell r="D282">
            <v>99</v>
          </cell>
        </row>
        <row r="283">
          <cell r="A283" t="str">
            <v>Фестивальная пора с/к термоус.пак  СПК</v>
          </cell>
          <cell r="D283">
            <v>15.167999999999999</v>
          </cell>
        </row>
        <row r="284">
          <cell r="A284" t="str">
            <v>Фирменная с/к 200 гр. срез "Эликатессе" термоформ.пак.  СПК</v>
          </cell>
          <cell r="D284">
            <v>13</v>
          </cell>
        </row>
        <row r="285">
          <cell r="A285" t="str">
            <v>Фуэт с/в "Эликатессе" 160 гр.шт.  СПК</v>
          </cell>
          <cell r="D285">
            <v>13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49</v>
          </cell>
        </row>
        <row r="287">
          <cell r="A287" t="str">
            <v>Хотстеры с сыром 0,25кг ТМ Горячая штучка  ПОКОМ</v>
          </cell>
          <cell r="D287">
            <v>174</v>
          </cell>
        </row>
        <row r="288">
          <cell r="A288" t="str">
            <v>Хотстеры ТМ Горячая штучка ТС Хотстеры 0,25 кг зам  ПОКОМ</v>
          </cell>
          <cell r="D288">
            <v>463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125</v>
          </cell>
        </row>
        <row r="290">
          <cell r="A290" t="str">
            <v>Хрустящие крылышки ТМ Горячая штучка 0,3 кг зам  ПОКОМ</v>
          </cell>
          <cell r="D290">
            <v>208</v>
          </cell>
        </row>
        <row r="291">
          <cell r="A291" t="str">
            <v>Чебупели Курочка гриль ТМ Горячая штучка, 0,3 кг зам  ПОКОМ</v>
          </cell>
          <cell r="D291">
            <v>83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559</v>
          </cell>
        </row>
        <row r="293">
          <cell r="A293" t="str">
            <v>Чебупицца Маргарита 0,2кг ТМ Горячая штучка ТС Foodgital  ПОКОМ</v>
          </cell>
          <cell r="D293">
            <v>125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1001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117</v>
          </cell>
        </row>
        <row r="296">
          <cell r="A296" t="str">
            <v>Чебуреки Мясные вес 2,7 кг ТМ Зареченские ВЕС ПОКОМ</v>
          </cell>
          <cell r="D296">
            <v>5.4</v>
          </cell>
        </row>
        <row r="297">
          <cell r="A297" t="str">
            <v>Чебуреки сочные ВЕС ТМ Зареченские  ПОКОМ</v>
          </cell>
          <cell r="D297">
            <v>545</v>
          </cell>
        </row>
        <row r="298">
          <cell r="A298" t="str">
            <v>Шпикачки Русские (черева) (в ср.защ.атм.) "Высокий вкус"  СПК</v>
          </cell>
          <cell r="D298">
            <v>8.5679999999999996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20</v>
          </cell>
        </row>
        <row r="300">
          <cell r="A300" t="str">
            <v>Юбилейная с/к 0,235 кг.шт.  СПК</v>
          </cell>
          <cell r="D300">
            <v>145</v>
          </cell>
        </row>
        <row r="301">
          <cell r="A301" t="str">
            <v>Итого</v>
          </cell>
          <cell r="D301">
            <v>66032.365000000005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2202</v>
          </cell>
        </row>
        <row r="8">
          <cell r="A8" t="str">
            <v xml:space="preserve"> 083  Колбаса Швейцарская 0,17 кг., ШТ., сырокопченая   ПОКОМ</v>
          </cell>
          <cell r="D8">
            <v>255</v>
          </cell>
        </row>
        <row r="9">
          <cell r="A9" t="str">
            <v xml:space="preserve"> 201  Ветчина Нежная ТМ Особый рецепт, (2,5кг), ПОКОМ</v>
          </cell>
          <cell r="D9">
            <v>106.29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5200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402</v>
          </cell>
        </row>
        <row r="14">
          <cell r="A14" t="str">
            <v xml:space="preserve"> 412  Сосиски Баварские ТМ Стародворье 0,35 кг ПОКОМ</v>
          </cell>
          <cell r="D14">
            <v>3300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29.902000000000001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29.721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354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102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144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360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480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360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1200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300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960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1100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1800</v>
          </cell>
        </row>
        <row r="30">
          <cell r="A30" t="str">
            <v>Хотстеры ТМ Горячая штучка ТС Хотстеры 0,25 кг зам  ПОКОМ</v>
          </cell>
          <cell r="D30">
            <v>396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960</v>
          </cell>
        </row>
        <row r="33">
          <cell r="A33" t="str">
            <v>Итого</v>
          </cell>
          <cell r="D33">
            <v>24480.913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3.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.1640625" style="5" customWidth="1"/>
    <col min="14" max="14" width="7.33203125" style="5" bestFit="1" customWidth="1"/>
    <col min="15" max="16" width="6.6640625" style="5" bestFit="1" customWidth="1"/>
    <col min="17" max="17" width="5.332031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N5" s="17" t="s">
        <v>91</v>
      </c>
      <c r="P5" s="17" t="s">
        <v>91</v>
      </c>
      <c r="S5" s="17" t="s">
        <v>92</v>
      </c>
      <c r="T5" s="17" t="s">
        <v>93</v>
      </c>
      <c r="U5" s="17" t="s">
        <v>90</v>
      </c>
    </row>
    <row r="6" spans="1:34" ht="11.1" customHeight="1" x14ac:dyDescent="0.2">
      <c r="A6" s="6"/>
      <c r="B6" s="6"/>
      <c r="C6" s="3"/>
      <c r="D6" s="3"/>
      <c r="E6" s="15">
        <f>SUM(E7:E105)</f>
        <v>62296.73</v>
      </c>
      <c r="F6" s="15">
        <f>SUM(F7:F105)</f>
        <v>34911.086000000003</v>
      </c>
      <c r="I6" s="15">
        <f>SUM(I7:I105)</f>
        <v>64014.310999999994</v>
      </c>
      <c r="J6" s="15">
        <f t="shared" ref="J6:P6" si="0">SUM(J7:J105)</f>
        <v>-1717.5809999999999</v>
      </c>
      <c r="K6" s="15">
        <f t="shared" si="0"/>
        <v>28190</v>
      </c>
      <c r="L6" s="15">
        <f t="shared" si="0"/>
        <v>0</v>
      </c>
      <c r="M6" s="15">
        <f t="shared" si="0"/>
        <v>0</v>
      </c>
      <c r="N6" s="15">
        <f t="shared" si="0"/>
        <v>8180</v>
      </c>
      <c r="O6" s="15">
        <f t="shared" si="0"/>
        <v>10168.145999999999</v>
      </c>
      <c r="P6" s="15">
        <f t="shared" si="0"/>
        <v>17270</v>
      </c>
      <c r="S6" s="15">
        <f t="shared" ref="S6" si="1">SUM(S7:S105)</f>
        <v>10375.440199999999</v>
      </c>
      <c r="T6" s="15">
        <f t="shared" ref="T6" si="2">SUM(T7:T105)</f>
        <v>10801.176000000001</v>
      </c>
      <c r="U6" s="15">
        <f t="shared" ref="U6" si="3">SUM(U7:U105)</f>
        <v>12621.789999999999</v>
      </c>
      <c r="V6" s="15">
        <f t="shared" ref="V6" si="4">SUM(V7:V105)</f>
        <v>11456</v>
      </c>
      <c r="Z6" s="15">
        <f t="shared" ref="Z6:AA6" si="5">SUM(Z7:Z105)</f>
        <v>2766</v>
      </c>
      <c r="AA6" s="15">
        <f t="shared" si="5"/>
        <v>25450</v>
      </c>
      <c r="AE6" s="15">
        <f t="shared" ref="AE6" si="6">SUM(AE7:AE105)</f>
        <v>12038.399999999996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579</v>
      </c>
      <c r="D7" s="8">
        <v>7</v>
      </c>
      <c r="E7" s="8">
        <v>233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238</v>
      </c>
      <c r="J7" s="16">
        <f>E7-I7</f>
        <v>-5</v>
      </c>
      <c r="K7" s="16">
        <f>VLOOKUP(A:A,[1]TDSheet!$A:$P,16,0)</f>
        <v>120</v>
      </c>
      <c r="L7" s="16"/>
      <c r="M7" s="16"/>
      <c r="N7" s="16"/>
      <c r="O7" s="16">
        <f>(E7-V7)/5</f>
        <v>46.6</v>
      </c>
      <c r="P7" s="18"/>
      <c r="Q7" s="19">
        <f>(F7+K7+P7)/O7</f>
        <v>10</v>
      </c>
      <c r="R7" s="16">
        <f>F7/O7</f>
        <v>7.4248927038626604</v>
      </c>
      <c r="S7" s="16">
        <f>VLOOKUP(A:A,[1]TDSheet!$A:$T,20,0)</f>
        <v>61.8</v>
      </c>
      <c r="T7" s="16">
        <f>VLOOKUP(A:A,[1]TDSheet!$A:$O,15,0)</f>
        <v>61.4</v>
      </c>
      <c r="U7" s="16">
        <f>VLOOKUP(A:A,[3]TDSheet!$A:$D,4,0)</f>
        <v>48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P7+N7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471</v>
      </c>
      <c r="D8" s="8">
        <v>341</v>
      </c>
      <c r="E8" s="8">
        <v>513</v>
      </c>
      <c r="F8" s="8">
        <v>288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518</v>
      </c>
      <c r="J8" s="16">
        <f t="shared" ref="J8:J66" si="9">E8-I8</f>
        <v>-5</v>
      </c>
      <c r="K8" s="16">
        <f>VLOOKUP(A:A,[1]TDSheet!$A:$P,16,0)</f>
        <v>300</v>
      </c>
      <c r="L8" s="16"/>
      <c r="M8" s="16"/>
      <c r="N8" s="16"/>
      <c r="O8" s="16">
        <f t="shared" ref="O8:O66" si="10">(E8-V8)/5</f>
        <v>102.6</v>
      </c>
      <c r="P8" s="18">
        <v>300</v>
      </c>
      <c r="Q8" s="19">
        <f t="shared" ref="Q8:Q66" si="11">(F8+K8+P8)/O8</f>
        <v>8.654970760233919</v>
      </c>
      <c r="R8" s="16">
        <f t="shared" ref="R8:R66" si="12">F8/O8</f>
        <v>2.8070175438596494</v>
      </c>
      <c r="S8" s="16">
        <f>VLOOKUP(A:A,[1]TDSheet!$A:$T,20,0)</f>
        <v>100.2</v>
      </c>
      <c r="T8" s="16">
        <f>VLOOKUP(A:A,[1]TDSheet!$A:$O,15,0)</f>
        <v>103.2</v>
      </c>
      <c r="U8" s="16">
        <f>VLOOKUP(A:A,[3]TDSheet!$A:$D,4,0)</f>
        <v>145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6" si="13">P8+N8</f>
        <v>300</v>
      </c>
      <c r="AB8" s="16" t="e">
        <f>VLOOKUP(A:A,[1]TDSheet!$A:$AB,28,0)</f>
        <v>#N/A</v>
      </c>
      <c r="AC8" s="16">
        <f>AA8/12</f>
        <v>25</v>
      </c>
      <c r="AD8" s="21">
        <f>VLOOKUP(A:A,[1]TDSheet!$A:$AD,30,0)</f>
        <v>0.24</v>
      </c>
      <c r="AE8" s="16">
        <f t="shared" si="8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1564</v>
      </c>
      <c r="D9" s="8">
        <v>1386</v>
      </c>
      <c r="E9" s="8">
        <v>2025</v>
      </c>
      <c r="F9" s="8">
        <v>879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2066</v>
      </c>
      <c r="J9" s="16">
        <f t="shared" si="9"/>
        <v>-41</v>
      </c>
      <c r="K9" s="16">
        <f>VLOOKUP(A:A,[1]TDSheet!$A:$P,16,0)</f>
        <v>1200</v>
      </c>
      <c r="L9" s="16"/>
      <c r="M9" s="16"/>
      <c r="N9" s="16">
        <v>600</v>
      </c>
      <c r="O9" s="16">
        <f t="shared" si="10"/>
        <v>333</v>
      </c>
      <c r="P9" s="18">
        <v>360</v>
      </c>
      <c r="Q9" s="19">
        <f t="shared" si="11"/>
        <v>7.3243243243243246</v>
      </c>
      <c r="R9" s="16">
        <f t="shared" si="12"/>
        <v>2.6396396396396398</v>
      </c>
      <c r="S9" s="16">
        <f>VLOOKUP(A:A,[1]TDSheet!$A:$T,20,0)</f>
        <v>361.2</v>
      </c>
      <c r="T9" s="16">
        <f>VLOOKUP(A:A,[1]TDSheet!$A:$O,15,0)</f>
        <v>351.2</v>
      </c>
      <c r="U9" s="16">
        <f>VLOOKUP(A:A,[3]TDSheet!$A:$D,4,0)</f>
        <v>400</v>
      </c>
      <c r="V9" s="16">
        <f>VLOOKUP(A:A,[4]TDSheet!$A:$D,4,0)</f>
        <v>360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84</v>
      </c>
      <c r="AA9" s="16">
        <f t="shared" si="13"/>
        <v>960</v>
      </c>
      <c r="AB9" s="16" t="e">
        <f>VLOOKUP(A:A,[1]TDSheet!$A:$AB,28,0)</f>
        <v>#N/A</v>
      </c>
      <c r="AC9" s="16">
        <f>AA9/12</f>
        <v>80</v>
      </c>
      <c r="AD9" s="21">
        <f>VLOOKUP(A:A,[1]TDSheet!$A:$AD,30,0)</f>
        <v>0.24</v>
      </c>
      <c r="AE9" s="16">
        <f>Z9*Y9*AD9</f>
        <v>241.92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1316</v>
      </c>
      <c r="D10" s="8">
        <v>1726</v>
      </c>
      <c r="E10" s="8">
        <v>2130</v>
      </c>
      <c r="F10" s="8">
        <v>858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2168</v>
      </c>
      <c r="J10" s="16">
        <f t="shared" si="9"/>
        <v>-38</v>
      </c>
      <c r="K10" s="16">
        <f>VLOOKUP(A:A,[1]TDSheet!$A:$P,16,0)</f>
        <v>1200</v>
      </c>
      <c r="L10" s="16"/>
      <c r="M10" s="16"/>
      <c r="N10" s="16">
        <v>720</v>
      </c>
      <c r="O10" s="16">
        <f t="shared" si="10"/>
        <v>330</v>
      </c>
      <c r="P10" s="18">
        <v>480</v>
      </c>
      <c r="Q10" s="19">
        <f t="shared" si="11"/>
        <v>7.6909090909090905</v>
      </c>
      <c r="R10" s="16">
        <f t="shared" si="12"/>
        <v>2.6</v>
      </c>
      <c r="S10" s="16">
        <f>VLOOKUP(A:A,[1]TDSheet!$A:$T,20,0)</f>
        <v>335.6</v>
      </c>
      <c r="T10" s="16">
        <f>VLOOKUP(A:A,[1]TDSheet!$A:$O,15,0)</f>
        <v>363.4</v>
      </c>
      <c r="U10" s="16">
        <f>VLOOKUP(A:A,[3]TDSheet!$A:$D,4,0)</f>
        <v>426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98</v>
      </c>
      <c r="AA10" s="16">
        <f t="shared" si="13"/>
        <v>1200</v>
      </c>
      <c r="AB10" s="16" t="e">
        <f>VLOOKUP(A:A,[1]TDSheet!$A:$AB,28,0)</f>
        <v>#N/A</v>
      </c>
      <c r="AC10" s="16">
        <f>AA10/12</f>
        <v>100</v>
      </c>
      <c r="AD10" s="21">
        <f>VLOOKUP(A:A,[1]TDSheet!$A:$AD,30,0)</f>
        <v>0.24</v>
      </c>
      <c r="AE10" s="16">
        <f t="shared" ref="AE10:AE24" si="14">Z10*Y10*AD10</f>
        <v>282.24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866</v>
      </c>
      <c r="D11" s="8">
        <v>354</v>
      </c>
      <c r="E11" s="8">
        <v>454</v>
      </c>
      <c r="F11" s="8">
        <v>748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472</v>
      </c>
      <c r="J11" s="16">
        <f t="shared" si="9"/>
        <v>-18</v>
      </c>
      <c r="K11" s="16">
        <f>VLOOKUP(A:A,[1]TDSheet!$A:$P,16,0)</f>
        <v>300</v>
      </c>
      <c r="L11" s="16"/>
      <c r="M11" s="16"/>
      <c r="N11" s="16"/>
      <c r="O11" s="16">
        <f t="shared" si="10"/>
        <v>90.8</v>
      </c>
      <c r="P11" s="18"/>
      <c r="Q11" s="19">
        <f t="shared" si="11"/>
        <v>11.541850220264317</v>
      </c>
      <c r="R11" s="16">
        <f t="shared" si="12"/>
        <v>8.2378854625550666</v>
      </c>
      <c r="S11" s="16">
        <f>VLOOKUP(A:A,[1]TDSheet!$A:$T,20,0)</f>
        <v>73.8</v>
      </c>
      <c r="T11" s="16">
        <f>VLOOKUP(A:A,[1]TDSheet!$A:$O,15,0)</f>
        <v>131.6</v>
      </c>
      <c r="U11" s="16">
        <f>VLOOKUP(A:A,[3]TDSheet!$A:$D,4,0)</f>
        <v>65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92</v>
      </c>
      <c r="D12" s="8"/>
      <c r="E12" s="8">
        <v>19</v>
      </c>
      <c r="F12" s="8">
        <v>73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19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3.8</v>
      </c>
      <c r="P12" s="18"/>
      <c r="Q12" s="19">
        <f t="shared" si="11"/>
        <v>19.210526315789476</v>
      </c>
      <c r="R12" s="16">
        <f t="shared" si="12"/>
        <v>19.210526315789476</v>
      </c>
      <c r="S12" s="16">
        <f>VLOOKUP(A:A,[1]TDSheet!$A:$T,20,0)</f>
        <v>5</v>
      </c>
      <c r="T12" s="16">
        <f>VLOOKUP(A:A,[1]TDSheet!$A:$O,15,0)</f>
        <v>11.2</v>
      </c>
      <c r="U12" s="16">
        <f>VLOOKUP(A:A,[3]TDSheet!$A:$D,4,0)</f>
        <v>8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264</v>
      </c>
      <c r="D13" s="8">
        <v>570</v>
      </c>
      <c r="E13" s="8">
        <v>363</v>
      </c>
      <c r="F13" s="8">
        <v>450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380</v>
      </c>
      <c r="J13" s="16">
        <f t="shared" si="9"/>
        <v>-17</v>
      </c>
      <c r="K13" s="16">
        <f>VLOOKUP(A:A,[1]TDSheet!$A:$P,16,0)</f>
        <v>300</v>
      </c>
      <c r="L13" s="16"/>
      <c r="M13" s="16"/>
      <c r="N13" s="16"/>
      <c r="O13" s="16">
        <f t="shared" si="10"/>
        <v>72.599999999999994</v>
      </c>
      <c r="P13" s="18"/>
      <c r="Q13" s="19">
        <f t="shared" si="11"/>
        <v>10.330578512396695</v>
      </c>
      <c r="R13" s="16">
        <f t="shared" si="12"/>
        <v>6.1983471074380168</v>
      </c>
      <c r="S13" s="16">
        <f>VLOOKUP(A:A,[1]TDSheet!$A:$T,20,0)</f>
        <v>83.2</v>
      </c>
      <c r="T13" s="16">
        <f>VLOOKUP(A:A,[1]TDSheet!$A:$O,15,0)</f>
        <v>98</v>
      </c>
      <c r="U13" s="16">
        <f>VLOOKUP(A:A,[3]TDSheet!$A:$D,4,0)</f>
        <v>93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166</v>
      </c>
      <c r="D14" s="8"/>
      <c r="E14" s="8">
        <v>8</v>
      </c>
      <c r="F14" s="8">
        <v>157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8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1.6</v>
      </c>
      <c r="P14" s="18"/>
      <c r="Q14" s="19">
        <f t="shared" si="11"/>
        <v>98.125</v>
      </c>
      <c r="R14" s="16">
        <f t="shared" si="12"/>
        <v>98.125</v>
      </c>
      <c r="S14" s="16">
        <f>VLOOKUP(A:A,[1]TDSheet!$A:$T,20,0)</f>
        <v>2</v>
      </c>
      <c r="T14" s="16">
        <f>VLOOKUP(A:A,[1]TDSheet!$A:$O,15,0)</f>
        <v>3.2</v>
      </c>
      <c r="U14" s="16">
        <f>VLOOKUP(A:A,[3]TDSheet!$A:$D,4,0)</f>
        <v>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2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269</v>
      </c>
      <c r="D15" s="8">
        <v>348</v>
      </c>
      <c r="E15" s="8">
        <v>477</v>
      </c>
      <c r="F15" s="8">
        <v>128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474</v>
      </c>
      <c r="J15" s="16">
        <f t="shared" si="9"/>
        <v>3</v>
      </c>
      <c r="K15" s="16">
        <f>VLOOKUP(A:A,[1]TDSheet!$A:$P,16,0)</f>
        <v>200</v>
      </c>
      <c r="L15" s="16"/>
      <c r="M15" s="16"/>
      <c r="N15" s="16"/>
      <c r="O15" s="16">
        <f t="shared" si="10"/>
        <v>95.4</v>
      </c>
      <c r="P15" s="18">
        <v>360</v>
      </c>
      <c r="Q15" s="19">
        <f t="shared" si="11"/>
        <v>7.2117400419287208</v>
      </c>
      <c r="R15" s="16">
        <f t="shared" si="12"/>
        <v>1.341719077568134</v>
      </c>
      <c r="S15" s="16">
        <f>VLOOKUP(A:A,[1]TDSheet!$A:$T,20,0)</f>
        <v>39.799999999999997</v>
      </c>
      <c r="T15" s="16">
        <f>VLOOKUP(A:A,[1]TDSheet!$A:$O,15,0)</f>
        <v>75.400000000000006</v>
      </c>
      <c r="U15" s="16">
        <f>VLOOKUP(A:A,[3]TDSheet!$A:$D,4,0)</f>
        <v>129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360</v>
      </c>
      <c r="AB15" s="16" t="e">
        <f>VLOOKUP(A:A,[1]TDSheet!$A:$AB,28,0)</f>
        <v>#N/A</v>
      </c>
      <c r="AC15" s="16">
        <f t="shared" si="15"/>
        <v>30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967</v>
      </c>
      <c r="D16" s="8">
        <v>871</v>
      </c>
      <c r="E16" s="8">
        <v>858</v>
      </c>
      <c r="F16" s="8">
        <v>955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879</v>
      </c>
      <c r="J16" s="16">
        <f t="shared" si="9"/>
        <v>-21</v>
      </c>
      <c r="K16" s="16">
        <f>VLOOKUP(A:A,[1]TDSheet!$A:$P,16,0)</f>
        <v>480</v>
      </c>
      <c r="L16" s="16"/>
      <c r="M16" s="16"/>
      <c r="N16" s="16"/>
      <c r="O16" s="16">
        <f t="shared" si="10"/>
        <v>171.6</v>
      </c>
      <c r="P16" s="18"/>
      <c r="Q16" s="19">
        <f t="shared" si="11"/>
        <v>8.3624708624708628</v>
      </c>
      <c r="R16" s="16">
        <f t="shared" si="12"/>
        <v>5.5652680652680653</v>
      </c>
      <c r="S16" s="16">
        <f>VLOOKUP(A:A,[1]TDSheet!$A:$T,20,0)</f>
        <v>221.2</v>
      </c>
      <c r="T16" s="16">
        <f>VLOOKUP(A:A,[1]TDSheet!$A:$O,15,0)</f>
        <v>216</v>
      </c>
      <c r="U16" s="16">
        <f>VLOOKUP(A:A,[3]TDSheet!$A:$D,4,0)</f>
        <v>208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0</v>
      </c>
      <c r="AA16" s="16">
        <f t="shared" si="13"/>
        <v>0</v>
      </c>
      <c r="AB16" s="16" t="e">
        <f>VLOOKUP(A:A,[1]TDSheet!$A:$AB,28,0)</f>
        <v>#N/A</v>
      </c>
      <c r="AC16" s="16">
        <f t="shared" si="15"/>
        <v>0</v>
      </c>
      <c r="AD16" s="21">
        <f>VLOOKUP(A:A,[1]TDSheet!$A:$AD,30,0)</f>
        <v>0.2</v>
      </c>
      <c r="AE16" s="16">
        <f t="shared" si="14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926</v>
      </c>
      <c r="D17" s="8">
        <v>1054</v>
      </c>
      <c r="E17" s="8">
        <v>1226</v>
      </c>
      <c r="F17" s="8">
        <v>707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1269</v>
      </c>
      <c r="J17" s="16">
        <f t="shared" si="9"/>
        <v>-43</v>
      </c>
      <c r="K17" s="16">
        <f>VLOOKUP(A:A,[1]TDSheet!$A:$P,16,0)</f>
        <v>480</v>
      </c>
      <c r="L17" s="16"/>
      <c r="M17" s="16"/>
      <c r="N17" s="16">
        <v>600</v>
      </c>
      <c r="O17" s="16">
        <f t="shared" si="10"/>
        <v>173.2</v>
      </c>
      <c r="P17" s="18">
        <v>240</v>
      </c>
      <c r="Q17" s="19">
        <f t="shared" si="11"/>
        <v>8.2390300230946885</v>
      </c>
      <c r="R17" s="16">
        <f t="shared" si="12"/>
        <v>4.0819861431870672</v>
      </c>
      <c r="S17" s="16">
        <f>VLOOKUP(A:A,[1]TDSheet!$A:$T,20,0)</f>
        <v>194.4</v>
      </c>
      <c r="T17" s="16">
        <f>VLOOKUP(A:A,[1]TDSheet!$A:$O,15,0)</f>
        <v>198.6</v>
      </c>
      <c r="U17" s="16">
        <f>VLOOKUP(A:A,[3]TDSheet!$A:$D,4,0)</f>
        <v>289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70</v>
      </c>
      <c r="AA17" s="16">
        <f t="shared" si="13"/>
        <v>840</v>
      </c>
      <c r="AB17" s="16" t="e">
        <f>VLOOKUP(A:A,[1]TDSheet!$A:$AB,28,0)</f>
        <v>#N/A</v>
      </c>
      <c r="AC17" s="16">
        <f t="shared" si="15"/>
        <v>70</v>
      </c>
      <c r="AD17" s="21">
        <f>VLOOKUP(A:A,[1]TDSheet!$A:$AD,30,0)</f>
        <v>0.2</v>
      </c>
      <c r="AE17" s="16">
        <f t="shared" si="14"/>
        <v>168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189.197</v>
      </c>
      <c r="D18" s="8">
        <v>162.80000000000001</v>
      </c>
      <c r="E18" s="8">
        <v>222.11</v>
      </c>
      <c r="F18" s="8">
        <v>122.48699999999999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222.11</v>
      </c>
      <c r="J18" s="16">
        <f t="shared" si="9"/>
        <v>0</v>
      </c>
      <c r="K18" s="16">
        <f>VLOOKUP(A:A,[1]TDSheet!$A:$P,16,0)</f>
        <v>250</v>
      </c>
      <c r="L18" s="16"/>
      <c r="M18" s="16"/>
      <c r="N18" s="16"/>
      <c r="O18" s="16">
        <f t="shared" si="10"/>
        <v>44.422000000000004</v>
      </c>
      <c r="P18" s="18"/>
      <c r="Q18" s="19">
        <f t="shared" si="11"/>
        <v>8.3851920219710934</v>
      </c>
      <c r="R18" s="16">
        <f t="shared" si="12"/>
        <v>2.7573499617306738</v>
      </c>
      <c r="S18" s="16">
        <f>VLOOKUP(A:A,[1]TDSheet!$A:$T,20,0)</f>
        <v>42.180199999999999</v>
      </c>
      <c r="T18" s="16">
        <f>VLOOKUP(A:A,[1]TDSheet!$A:$O,15,0)</f>
        <v>55.5</v>
      </c>
      <c r="U18" s="16">
        <f>VLOOKUP(A:A,[3]TDSheet!$A:$D,4,0)</f>
        <v>33.31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0</v>
      </c>
      <c r="AA18" s="16">
        <f t="shared" si="13"/>
        <v>0</v>
      </c>
      <c r="AB18" s="16" t="str">
        <f>VLOOKUP(A:A,[1]TDSheet!$A:$AB,28,0)</f>
        <v>увел</v>
      </c>
      <c r="AC18" s="16">
        <f>AA18/3.7</f>
        <v>0</v>
      </c>
      <c r="AD18" s="21">
        <f>VLOOKUP(A:A,[1]TDSheet!$A:$AD,30,0)</f>
        <v>1</v>
      </c>
      <c r="AE18" s="16">
        <f t="shared" si="14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137.5</v>
      </c>
      <c r="D19" s="8">
        <v>66</v>
      </c>
      <c r="E19" s="8">
        <v>77</v>
      </c>
      <c r="F19" s="8">
        <v>121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77</v>
      </c>
      <c r="J19" s="16">
        <f t="shared" si="9"/>
        <v>0</v>
      </c>
      <c r="K19" s="16">
        <f>VLOOKUP(A:A,[1]TDSheet!$A:$P,16,0)</f>
        <v>0</v>
      </c>
      <c r="L19" s="16"/>
      <c r="M19" s="16"/>
      <c r="N19" s="16"/>
      <c r="O19" s="16">
        <f t="shared" si="10"/>
        <v>15.4</v>
      </c>
      <c r="P19" s="18"/>
      <c r="Q19" s="19">
        <f t="shared" si="11"/>
        <v>7.8571428571428568</v>
      </c>
      <c r="R19" s="16">
        <f t="shared" si="12"/>
        <v>7.8571428571428568</v>
      </c>
      <c r="S19" s="16">
        <f>VLOOKUP(A:A,[1]TDSheet!$A:$T,20,0)</f>
        <v>17.600000000000001</v>
      </c>
      <c r="T19" s="16">
        <f>VLOOKUP(A:A,[1]TDSheet!$A:$O,15,0)</f>
        <v>11</v>
      </c>
      <c r="U19" s="16">
        <f>VLOOKUP(A:A,[3]TDSheet!$A:$D,4,0)</f>
        <v>11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181.6</v>
      </c>
      <c r="D20" s="8">
        <v>168</v>
      </c>
      <c r="E20" s="8">
        <v>207</v>
      </c>
      <c r="F20" s="8">
        <v>133.6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206</v>
      </c>
      <c r="J20" s="16">
        <f t="shared" si="9"/>
        <v>1</v>
      </c>
      <c r="K20" s="16">
        <f>VLOOKUP(A:A,[1]TDSheet!$A:$P,16,0)</f>
        <v>120</v>
      </c>
      <c r="L20" s="16"/>
      <c r="M20" s="16"/>
      <c r="N20" s="16"/>
      <c r="O20" s="16">
        <f t="shared" si="10"/>
        <v>41.4</v>
      </c>
      <c r="P20" s="18">
        <v>80</v>
      </c>
      <c r="Q20" s="19">
        <f t="shared" si="11"/>
        <v>8.0579710144927539</v>
      </c>
      <c r="R20" s="16">
        <f t="shared" si="12"/>
        <v>3.2270531400966185</v>
      </c>
      <c r="S20" s="16">
        <f>VLOOKUP(A:A,[1]TDSheet!$A:$T,20,0)</f>
        <v>41.08</v>
      </c>
      <c r="T20" s="16">
        <f>VLOOKUP(A:A,[1]TDSheet!$A:$O,15,0)</f>
        <v>45</v>
      </c>
      <c r="U20" s="16">
        <f>VLOOKUP(A:A,[3]TDSheet!$A:$D,4,0)</f>
        <v>48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80</v>
      </c>
      <c r="AB20" s="16" t="e">
        <f>VLOOKUP(A:A,[1]TDSheet!$A:$AB,28,0)</f>
        <v>#N/A</v>
      </c>
      <c r="AC20" s="16">
        <f>AA20/3</f>
        <v>26.666666666666668</v>
      </c>
      <c r="AD20" s="21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2295</v>
      </c>
      <c r="D21" s="8">
        <v>2964</v>
      </c>
      <c r="E21" s="8">
        <v>3900</v>
      </c>
      <c r="F21" s="8">
        <v>1248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3939</v>
      </c>
      <c r="J21" s="16">
        <f t="shared" si="9"/>
        <v>-39</v>
      </c>
      <c r="K21" s="16">
        <f>VLOOKUP(A:A,[1]TDSheet!$A:$P,16,0)</f>
        <v>1600</v>
      </c>
      <c r="L21" s="16"/>
      <c r="M21" s="16"/>
      <c r="N21" s="16">
        <v>600</v>
      </c>
      <c r="O21" s="16">
        <f t="shared" si="10"/>
        <v>540</v>
      </c>
      <c r="P21" s="18">
        <v>1200</v>
      </c>
      <c r="Q21" s="19">
        <f t="shared" si="11"/>
        <v>7.496296296296296</v>
      </c>
      <c r="R21" s="16">
        <f t="shared" si="12"/>
        <v>2.3111111111111109</v>
      </c>
      <c r="S21" s="16">
        <f>VLOOKUP(A:A,[1]TDSheet!$A:$T,20,0)</f>
        <v>529</v>
      </c>
      <c r="T21" s="16">
        <f>VLOOKUP(A:A,[1]TDSheet!$A:$O,15,0)</f>
        <v>532.20000000000005</v>
      </c>
      <c r="U21" s="16">
        <f>VLOOKUP(A:A,[3]TDSheet!$A:$D,4,0)</f>
        <v>745</v>
      </c>
      <c r="V21" s="16">
        <f>VLOOKUP(A:A,[4]TDSheet!$A:$D,4,0)</f>
        <v>1200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154</v>
      </c>
      <c r="AA21" s="16">
        <f t="shared" si="13"/>
        <v>1800</v>
      </c>
      <c r="AB21" s="16" t="str">
        <f>VLOOKUP(A:A,[1]TDSheet!$A:$AB,28,0)</f>
        <v>ябмай</v>
      </c>
      <c r="AC21" s="16">
        <f>AA21/12</f>
        <v>150</v>
      </c>
      <c r="AD21" s="21">
        <f>VLOOKUP(A:A,[1]TDSheet!$A:$AD,30,0)</f>
        <v>0.25</v>
      </c>
      <c r="AE21" s="16">
        <f t="shared" si="14"/>
        <v>462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1467</v>
      </c>
      <c r="D22" s="8">
        <v>1977</v>
      </c>
      <c r="E22" s="8">
        <v>2073</v>
      </c>
      <c r="F22" s="8">
        <v>1327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2132</v>
      </c>
      <c r="J22" s="16">
        <f t="shared" si="9"/>
        <v>-59</v>
      </c>
      <c r="K22" s="16">
        <f>VLOOKUP(A:A,[1]TDSheet!$A:$P,16,0)</f>
        <v>1400</v>
      </c>
      <c r="L22" s="16"/>
      <c r="M22" s="16"/>
      <c r="N22" s="16">
        <v>420</v>
      </c>
      <c r="O22" s="16">
        <f t="shared" si="10"/>
        <v>354.6</v>
      </c>
      <c r="P22" s="18">
        <v>120</v>
      </c>
      <c r="Q22" s="19">
        <f t="shared" si="11"/>
        <v>8.0287648054145517</v>
      </c>
      <c r="R22" s="16">
        <f t="shared" si="12"/>
        <v>3.7422447828539198</v>
      </c>
      <c r="S22" s="16">
        <f>VLOOKUP(A:A,[1]TDSheet!$A:$T,20,0)</f>
        <v>388.2</v>
      </c>
      <c r="T22" s="16">
        <f>VLOOKUP(A:A,[1]TDSheet!$A:$O,15,0)</f>
        <v>426.8</v>
      </c>
      <c r="U22" s="16">
        <f>VLOOKUP(A:A,[3]TDSheet!$A:$D,4,0)</f>
        <v>381</v>
      </c>
      <c r="V22" s="16">
        <f>VLOOKUP(A:A,[4]TDSheet!$A:$D,4,0)</f>
        <v>300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84</v>
      </c>
      <c r="AA22" s="16">
        <f t="shared" si="13"/>
        <v>540</v>
      </c>
      <c r="AB22" s="16" t="str">
        <f>VLOOKUP(A:A,[1]TDSheet!$A:$AB,28,0)</f>
        <v>ябмай</v>
      </c>
      <c r="AC22" s="16">
        <f>AA22/6</f>
        <v>90</v>
      </c>
      <c r="AD22" s="21">
        <f>VLOOKUP(A:A,[1]TDSheet!$A:$AD,30,0)</f>
        <v>0.25</v>
      </c>
      <c r="AE22" s="16">
        <f t="shared" si="14"/>
        <v>126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1747</v>
      </c>
      <c r="D23" s="8">
        <v>2567</v>
      </c>
      <c r="E23" s="8">
        <v>3171</v>
      </c>
      <c r="F23" s="8">
        <v>1098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3157</v>
      </c>
      <c r="J23" s="16">
        <f t="shared" si="9"/>
        <v>14</v>
      </c>
      <c r="K23" s="16">
        <f>VLOOKUP(A:A,[1]TDSheet!$A:$P,16,0)</f>
        <v>1500</v>
      </c>
      <c r="L23" s="16"/>
      <c r="M23" s="16"/>
      <c r="N23" s="16">
        <v>600</v>
      </c>
      <c r="O23" s="16">
        <f t="shared" si="10"/>
        <v>442.2</v>
      </c>
      <c r="P23" s="18">
        <v>660</v>
      </c>
      <c r="Q23" s="19">
        <f t="shared" si="11"/>
        <v>7.3677069199457259</v>
      </c>
      <c r="R23" s="16">
        <f t="shared" si="12"/>
        <v>2.4830393487109905</v>
      </c>
      <c r="S23" s="16">
        <f>VLOOKUP(A:A,[1]TDSheet!$A:$T,20,0)</f>
        <v>437.2</v>
      </c>
      <c r="T23" s="16">
        <f>VLOOKUP(A:A,[1]TDSheet!$A:$O,15,0)</f>
        <v>452.6</v>
      </c>
      <c r="U23" s="16">
        <f>VLOOKUP(A:A,[3]TDSheet!$A:$D,4,0)</f>
        <v>630</v>
      </c>
      <c r="V23" s="16">
        <f>VLOOKUP(A:A,[4]TDSheet!$A:$D,4,0)</f>
        <v>960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112</v>
      </c>
      <c r="AA23" s="16">
        <f t="shared" si="13"/>
        <v>1260</v>
      </c>
      <c r="AB23" s="16" t="str">
        <f>VLOOKUP(A:A,[1]TDSheet!$A:$AB,28,0)</f>
        <v>ябмай</v>
      </c>
      <c r="AC23" s="16">
        <f>AA23/12</f>
        <v>105</v>
      </c>
      <c r="AD23" s="21">
        <f>VLOOKUP(A:A,[1]TDSheet!$A:$AD,30,0)</f>
        <v>0.25</v>
      </c>
      <c r="AE23" s="16">
        <f t="shared" si="14"/>
        <v>336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1643</v>
      </c>
      <c r="D24" s="8">
        <v>2586</v>
      </c>
      <c r="E24" s="8">
        <v>2690</v>
      </c>
      <c r="F24" s="8">
        <v>1470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2731</v>
      </c>
      <c r="J24" s="16">
        <f t="shared" si="9"/>
        <v>-41</v>
      </c>
      <c r="K24" s="16">
        <f>VLOOKUP(A:A,[1]TDSheet!$A:$P,16,0)</f>
        <v>1500</v>
      </c>
      <c r="L24" s="16"/>
      <c r="M24" s="16"/>
      <c r="N24" s="16">
        <v>1200</v>
      </c>
      <c r="O24" s="16">
        <f t="shared" si="10"/>
        <v>370</v>
      </c>
      <c r="P24" s="18">
        <v>120</v>
      </c>
      <c r="Q24" s="19">
        <f t="shared" si="11"/>
        <v>8.3513513513513509</v>
      </c>
      <c r="R24" s="16">
        <f t="shared" si="12"/>
        <v>3.9729729729729728</v>
      </c>
      <c r="S24" s="16">
        <f>VLOOKUP(A:A,[1]TDSheet!$A:$T,20,0)</f>
        <v>421.6</v>
      </c>
      <c r="T24" s="16">
        <f>VLOOKUP(A:A,[1]TDSheet!$A:$O,15,0)</f>
        <v>462</v>
      </c>
      <c r="U24" s="16">
        <f>VLOOKUP(A:A,[3]TDSheet!$A:$D,4,0)</f>
        <v>416</v>
      </c>
      <c r="V24" s="16">
        <f>VLOOKUP(A:A,[4]TDSheet!$A:$D,4,0)</f>
        <v>840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112</v>
      </c>
      <c r="AA24" s="16">
        <f t="shared" si="13"/>
        <v>1320</v>
      </c>
      <c r="AB24" s="16" t="str">
        <f>VLOOKUP(A:A,[1]TDSheet!$A:$AB,28,0)</f>
        <v>ябмай</v>
      </c>
      <c r="AC24" s="16">
        <f>AA24/12</f>
        <v>110</v>
      </c>
      <c r="AD24" s="21">
        <f>VLOOKUP(A:A,[1]TDSheet!$A:$AD,30,0)</f>
        <v>0.25</v>
      </c>
      <c r="AE24" s="16">
        <f t="shared" si="14"/>
        <v>336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1665</v>
      </c>
      <c r="D25" s="8">
        <v>810</v>
      </c>
      <c r="E25" s="8">
        <v>1403</v>
      </c>
      <c r="F25" s="8">
        <v>952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1512</v>
      </c>
      <c r="J25" s="16">
        <f t="shared" si="9"/>
        <v>-109</v>
      </c>
      <c r="K25" s="16">
        <f>VLOOKUP(A:A,[1]TDSheet!$A:$P,16,0)</f>
        <v>140</v>
      </c>
      <c r="L25" s="16"/>
      <c r="M25" s="16"/>
      <c r="N25" s="16"/>
      <c r="O25" s="16">
        <f t="shared" si="10"/>
        <v>280.60000000000002</v>
      </c>
      <c r="P25" s="18">
        <v>1000</v>
      </c>
      <c r="Q25" s="19">
        <f t="shared" si="11"/>
        <v>7.4554526015680675</v>
      </c>
      <c r="R25" s="16">
        <f t="shared" si="12"/>
        <v>3.3927298645759083</v>
      </c>
      <c r="S25" s="16">
        <f>VLOOKUP(A:A,[1]TDSheet!$A:$T,20,0)</f>
        <v>352.6</v>
      </c>
      <c r="T25" s="16">
        <f>VLOOKUP(A:A,[1]TDSheet!$A:$O,15,0)</f>
        <v>240</v>
      </c>
      <c r="U25" s="16">
        <f>VLOOKUP(A:A,[3]TDSheet!$A:$D,4,0)</f>
        <v>366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168</v>
      </c>
      <c r="AA25" s="16">
        <f t="shared" si="13"/>
        <v>1000</v>
      </c>
      <c r="AB25" s="16" t="str">
        <f>VLOOKUP(A:A,[1]TDSheet!$A:$AB,28,0)</f>
        <v>оконч</v>
      </c>
      <c r="AC25" s="16">
        <f>AA25/6</f>
        <v>166.66666666666666</v>
      </c>
      <c r="AD25" s="21">
        <f>VLOOKUP(A:A,[1]TDSheet!$A:$AD,30,0)</f>
        <v>1</v>
      </c>
      <c r="AE25" s="16">
        <f>Z25*Y25*AD25</f>
        <v>1008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440</v>
      </c>
      <c r="D26" s="8">
        <v>184</v>
      </c>
      <c r="E26" s="8">
        <v>294</v>
      </c>
      <c r="F26" s="8">
        <v>314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302</v>
      </c>
      <c r="J26" s="16">
        <f t="shared" si="9"/>
        <v>-8</v>
      </c>
      <c r="K26" s="16">
        <f>VLOOKUP(A:A,[1]TDSheet!$A:$P,16,0)</f>
        <v>120</v>
      </c>
      <c r="L26" s="16"/>
      <c r="M26" s="16"/>
      <c r="N26" s="16"/>
      <c r="O26" s="16">
        <f t="shared" si="10"/>
        <v>58.8</v>
      </c>
      <c r="P26" s="18">
        <v>120</v>
      </c>
      <c r="Q26" s="19">
        <f t="shared" si="11"/>
        <v>9.4217687074829932</v>
      </c>
      <c r="R26" s="16">
        <f t="shared" si="12"/>
        <v>5.3401360544217686</v>
      </c>
      <c r="S26" s="16">
        <f>VLOOKUP(A:A,[1]TDSheet!$A:$T,20,0)</f>
        <v>72.2</v>
      </c>
      <c r="T26" s="16">
        <f>VLOOKUP(A:A,[1]TDSheet!$A:$O,15,0)</f>
        <v>61.4</v>
      </c>
      <c r="U26" s="16">
        <f>VLOOKUP(A:A,[3]TDSheet!$A:$D,4,0)</f>
        <v>69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585</v>
      </c>
      <c r="D27" s="8">
        <v>352</v>
      </c>
      <c r="E27" s="8">
        <v>377</v>
      </c>
      <c r="F27" s="8">
        <v>541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405</v>
      </c>
      <c r="J27" s="16">
        <f t="shared" si="9"/>
        <v>-28</v>
      </c>
      <c r="K27" s="16">
        <f>VLOOKUP(A:A,[1]TDSheet!$A:$P,16,0)</f>
        <v>300</v>
      </c>
      <c r="L27" s="16"/>
      <c r="M27" s="16"/>
      <c r="N27" s="16"/>
      <c r="O27" s="16">
        <f t="shared" si="10"/>
        <v>75.400000000000006</v>
      </c>
      <c r="P27" s="18"/>
      <c r="Q27" s="19">
        <f t="shared" si="11"/>
        <v>11.153846153846153</v>
      </c>
      <c r="R27" s="16">
        <f t="shared" si="12"/>
        <v>7.1750663129973473</v>
      </c>
      <c r="S27" s="16">
        <f>VLOOKUP(A:A,[1]TDSheet!$A:$T,20,0)</f>
        <v>125.2</v>
      </c>
      <c r="T27" s="16">
        <f>VLOOKUP(A:A,[1]TDSheet!$A:$O,15,0)</f>
        <v>115.6</v>
      </c>
      <c r="U27" s="16">
        <f>VLOOKUP(A:A,[3]TDSheet!$A:$D,4,0)</f>
        <v>85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6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439</v>
      </c>
      <c r="D28" s="8">
        <v>8</v>
      </c>
      <c r="E28" s="8">
        <v>303</v>
      </c>
      <c r="F28" s="8">
        <v>126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303</v>
      </c>
      <c r="J28" s="16">
        <f t="shared" si="9"/>
        <v>0</v>
      </c>
      <c r="K28" s="16">
        <f>VLOOKUP(A:A,[1]TDSheet!$A:$P,16,0)</f>
        <v>200</v>
      </c>
      <c r="L28" s="16"/>
      <c r="M28" s="16"/>
      <c r="N28" s="16"/>
      <c r="O28" s="16">
        <f t="shared" si="10"/>
        <v>60.6</v>
      </c>
      <c r="P28" s="18">
        <v>200</v>
      </c>
      <c r="Q28" s="19">
        <f t="shared" si="11"/>
        <v>8.6798679867986799</v>
      </c>
      <c r="R28" s="16">
        <f t="shared" si="12"/>
        <v>2.0792079207920793</v>
      </c>
      <c r="S28" s="16">
        <f>VLOOKUP(A:A,[1]TDSheet!$A:$T,20,0)</f>
        <v>44.8</v>
      </c>
      <c r="T28" s="16">
        <f>VLOOKUP(A:A,[1]TDSheet!$A:$O,15,0)</f>
        <v>54.2</v>
      </c>
      <c r="U28" s="16">
        <f>VLOOKUP(A:A,[3]TDSheet!$A:$D,4,0)</f>
        <v>68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24</v>
      </c>
      <c r="AA28" s="16">
        <f t="shared" si="13"/>
        <v>200</v>
      </c>
      <c r="AB28" s="16" t="str">
        <f>VLOOKUP(A:A,[1]TDSheet!$A:$AB,28,0)</f>
        <v>ябмай</v>
      </c>
      <c r="AC28" s="16">
        <f>AA28/8</f>
        <v>25</v>
      </c>
      <c r="AD28" s="21">
        <f>VLOOKUP(A:A,[1]TDSheet!$A:$AD,30,0)</f>
        <v>0.7</v>
      </c>
      <c r="AE28" s="16">
        <f t="shared" si="17"/>
        <v>134.39999999999998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1262</v>
      </c>
      <c r="D29" s="8">
        <v>260</v>
      </c>
      <c r="E29" s="8">
        <v>687</v>
      </c>
      <c r="F29" s="8">
        <v>805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701</v>
      </c>
      <c r="J29" s="16">
        <f t="shared" si="9"/>
        <v>-14</v>
      </c>
      <c r="K29" s="16">
        <f>VLOOKUP(A:A,[1]TDSheet!$A:$P,16,0)</f>
        <v>0</v>
      </c>
      <c r="L29" s="16"/>
      <c r="M29" s="16"/>
      <c r="N29" s="16"/>
      <c r="O29" s="16">
        <f t="shared" si="10"/>
        <v>137.4</v>
      </c>
      <c r="P29" s="18">
        <v>200</v>
      </c>
      <c r="Q29" s="19">
        <f t="shared" si="11"/>
        <v>7.3144104803493448</v>
      </c>
      <c r="R29" s="16">
        <f t="shared" si="12"/>
        <v>5.8588064046579325</v>
      </c>
      <c r="S29" s="16">
        <f>VLOOKUP(A:A,[1]TDSheet!$A:$T,20,0)</f>
        <v>180.2</v>
      </c>
      <c r="T29" s="16">
        <f>VLOOKUP(A:A,[1]TDSheet!$A:$O,15,0)</f>
        <v>108.2</v>
      </c>
      <c r="U29" s="16">
        <f>VLOOKUP(A:A,[3]TDSheet!$A:$D,4,0)</f>
        <v>238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24</v>
      </c>
      <c r="AA29" s="16">
        <f t="shared" si="13"/>
        <v>200</v>
      </c>
      <c r="AB29" s="16" t="str">
        <f>VLOOKUP(A:A,[1]TDSheet!$A:$AB,28,0)</f>
        <v>ябмай</v>
      </c>
      <c r="AC29" s="16">
        <f>AA29/10</f>
        <v>20</v>
      </c>
      <c r="AD29" s="21">
        <f>VLOOKUP(A:A,[1]TDSheet!$A:$AD,30,0)</f>
        <v>0.7</v>
      </c>
      <c r="AE29" s="16">
        <f t="shared" si="17"/>
        <v>168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615</v>
      </c>
      <c r="D30" s="8">
        <v>11</v>
      </c>
      <c r="E30" s="8">
        <v>226</v>
      </c>
      <c r="F30" s="8">
        <v>384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231</v>
      </c>
      <c r="J30" s="16">
        <f t="shared" si="9"/>
        <v>-5</v>
      </c>
      <c r="K30" s="16">
        <f>VLOOKUP(A:A,[1]TDSheet!$A:$P,16,0)</f>
        <v>0</v>
      </c>
      <c r="L30" s="16"/>
      <c r="M30" s="16"/>
      <c r="N30" s="16"/>
      <c r="O30" s="16">
        <f t="shared" si="10"/>
        <v>45.2</v>
      </c>
      <c r="P30" s="18"/>
      <c r="Q30" s="19">
        <f t="shared" si="11"/>
        <v>8.495575221238937</v>
      </c>
      <c r="R30" s="16">
        <f t="shared" si="12"/>
        <v>8.495575221238937</v>
      </c>
      <c r="S30" s="16">
        <f>VLOOKUP(A:A,[1]TDSheet!$A:$T,20,0)</f>
        <v>50.2</v>
      </c>
      <c r="T30" s="16">
        <f>VLOOKUP(A:A,[1]TDSheet!$A:$O,15,0)</f>
        <v>48</v>
      </c>
      <c r="U30" s="16">
        <f>VLOOKUP(A:A,[3]TDSheet!$A:$D,4,0)</f>
        <v>49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1550</v>
      </c>
      <c r="D31" s="8">
        <v>1957</v>
      </c>
      <c r="E31" s="8">
        <v>2690</v>
      </c>
      <c r="F31" s="8">
        <v>770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2727</v>
      </c>
      <c r="J31" s="16">
        <f t="shared" si="9"/>
        <v>-37</v>
      </c>
      <c r="K31" s="16">
        <f>VLOOKUP(A:A,[1]TDSheet!$A:$P,16,0)</f>
        <v>500</v>
      </c>
      <c r="L31" s="16"/>
      <c r="M31" s="16"/>
      <c r="N31" s="16">
        <v>200</v>
      </c>
      <c r="O31" s="16">
        <f t="shared" si="10"/>
        <v>238</v>
      </c>
      <c r="P31" s="18">
        <v>600</v>
      </c>
      <c r="Q31" s="19">
        <f t="shared" si="11"/>
        <v>7.8571428571428568</v>
      </c>
      <c r="R31" s="16">
        <f t="shared" si="12"/>
        <v>3.2352941176470589</v>
      </c>
      <c r="S31" s="16">
        <f>VLOOKUP(A:A,[1]TDSheet!$A:$T,20,0)</f>
        <v>282.60000000000002</v>
      </c>
      <c r="T31" s="16">
        <f>VLOOKUP(A:A,[1]TDSheet!$A:$O,15,0)</f>
        <v>230.2</v>
      </c>
      <c r="U31" s="16">
        <f>VLOOKUP(A:A,[3]TDSheet!$A:$D,4,0)</f>
        <v>290</v>
      </c>
      <c r="V31" s="16">
        <f>VLOOKUP(A:A,[4]TDSheet!$A:$D,4,0)</f>
        <v>1500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84</v>
      </c>
      <c r="AA31" s="16">
        <f t="shared" si="13"/>
        <v>800</v>
      </c>
      <c r="AB31" s="16" t="str">
        <f>VLOOKUP(A:A,[1]TDSheet!$A:$AB,28,0)</f>
        <v>ябмай</v>
      </c>
      <c r="AC31" s="16">
        <f>AA31/10</f>
        <v>80</v>
      </c>
      <c r="AD31" s="21">
        <f>VLOOKUP(A:A,[1]TDSheet!$A:$AD,30,0)</f>
        <v>0.7</v>
      </c>
      <c r="AE31" s="16">
        <f t="shared" si="17"/>
        <v>588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606</v>
      </c>
      <c r="D32" s="8">
        <v>936</v>
      </c>
      <c r="E32" s="8">
        <v>1113</v>
      </c>
      <c r="F32" s="8">
        <v>333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1246</v>
      </c>
      <c r="J32" s="16">
        <f t="shared" si="9"/>
        <v>-133</v>
      </c>
      <c r="K32" s="16">
        <f>VLOOKUP(A:A,[1]TDSheet!$A:$P,16,0)</f>
        <v>700</v>
      </c>
      <c r="L32" s="16"/>
      <c r="M32" s="16"/>
      <c r="N32" s="16"/>
      <c r="O32" s="16">
        <f t="shared" si="10"/>
        <v>222.6</v>
      </c>
      <c r="P32" s="18">
        <v>600</v>
      </c>
      <c r="Q32" s="19">
        <f t="shared" si="11"/>
        <v>7.3360287511230906</v>
      </c>
      <c r="R32" s="16">
        <f t="shared" si="12"/>
        <v>1.4959568733153639</v>
      </c>
      <c r="S32" s="16">
        <f>VLOOKUP(A:A,[1]TDSheet!$A:$T,20,0)</f>
        <v>173.2</v>
      </c>
      <c r="T32" s="16">
        <f>VLOOKUP(A:A,[1]TDSheet!$A:$O,15,0)</f>
        <v>201.2</v>
      </c>
      <c r="U32" s="16">
        <f>VLOOKUP(A:A,[3]TDSheet!$A:$D,4,0)</f>
        <v>286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60</v>
      </c>
      <c r="AA32" s="16">
        <f t="shared" si="13"/>
        <v>600</v>
      </c>
      <c r="AB32" s="16" t="str">
        <f>VLOOKUP(A:A,[1]TDSheet!$A:$AB,28,0)</f>
        <v>ябмай</v>
      </c>
      <c r="AC32" s="16">
        <f>AA32/10</f>
        <v>60</v>
      </c>
      <c r="AD32" s="21">
        <f>VLOOKUP(A:A,[1]TDSheet!$A:$AD,30,0)</f>
        <v>0.7</v>
      </c>
      <c r="AE32" s="16">
        <f t="shared" si="17"/>
        <v>420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416</v>
      </c>
      <c r="D33" s="8">
        <v>998</v>
      </c>
      <c r="E33" s="8">
        <v>759</v>
      </c>
      <c r="F33" s="8">
        <v>613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780</v>
      </c>
      <c r="J33" s="16">
        <f t="shared" si="9"/>
        <v>-21</v>
      </c>
      <c r="K33" s="16">
        <f>VLOOKUP(A:A,[1]TDSheet!$A:$P,16,0)</f>
        <v>700</v>
      </c>
      <c r="L33" s="16"/>
      <c r="M33" s="16"/>
      <c r="N33" s="16"/>
      <c r="O33" s="16">
        <f t="shared" si="10"/>
        <v>151.80000000000001</v>
      </c>
      <c r="P33" s="18"/>
      <c r="Q33" s="19">
        <f t="shared" si="11"/>
        <v>8.64953886693017</v>
      </c>
      <c r="R33" s="16">
        <f t="shared" si="12"/>
        <v>4.0382081686429512</v>
      </c>
      <c r="S33" s="16">
        <f>VLOOKUP(A:A,[1]TDSheet!$A:$T,20,0)</f>
        <v>150.19999999999999</v>
      </c>
      <c r="T33" s="16">
        <f>VLOOKUP(A:A,[1]TDSheet!$A:$O,15,0)</f>
        <v>197.8</v>
      </c>
      <c r="U33" s="16">
        <f>VLOOKUP(A:A,[3]TDSheet!$A:$D,4,0)</f>
        <v>180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0.7</v>
      </c>
      <c r="AE33" s="16">
        <f t="shared" si="17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430</v>
      </c>
      <c r="D34" s="8">
        <v>13</v>
      </c>
      <c r="E34" s="8">
        <v>272</v>
      </c>
      <c r="F34" s="8">
        <v>159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282</v>
      </c>
      <c r="J34" s="16">
        <f t="shared" si="9"/>
        <v>-10</v>
      </c>
      <c r="K34" s="16">
        <f>VLOOKUP(A:A,[1]TDSheet!$A:$P,16,0)</f>
        <v>220</v>
      </c>
      <c r="L34" s="16"/>
      <c r="M34" s="16"/>
      <c r="N34" s="16"/>
      <c r="O34" s="16">
        <f t="shared" si="10"/>
        <v>54.4</v>
      </c>
      <c r="P34" s="18">
        <v>120</v>
      </c>
      <c r="Q34" s="19">
        <f t="shared" si="11"/>
        <v>9.1727941176470598</v>
      </c>
      <c r="R34" s="16">
        <f t="shared" si="12"/>
        <v>2.9227941176470589</v>
      </c>
      <c r="S34" s="16">
        <f>VLOOKUP(A:A,[1]TDSheet!$A:$T,20,0)</f>
        <v>59.8</v>
      </c>
      <c r="T34" s="16">
        <f>VLOOKUP(A:A,[1]TDSheet!$A:$O,15,0)</f>
        <v>59.8</v>
      </c>
      <c r="U34" s="16">
        <f>VLOOKUP(A:A,[3]TDSheet!$A:$D,4,0)</f>
        <v>51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12</v>
      </c>
      <c r="AA34" s="16">
        <f t="shared" si="13"/>
        <v>120</v>
      </c>
      <c r="AB34" s="16" t="e">
        <f>VLOOKUP(A:A,[1]TDSheet!$A:$AB,28,0)</f>
        <v>#N/A</v>
      </c>
      <c r="AC34" s="16">
        <f>AA34/10</f>
        <v>12</v>
      </c>
      <c r="AD34" s="21">
        <f>VLOOKUP(A:A,[1]TDSheet!$A:$AD,30,0)</f>
        <v>0.6</v>
      </c>
      <c r="AE34" s="16">
        <f t="shared" si="17"/>
        <v>72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8</v>
      </c>
      <c r="C35" s="8">
        <v>2035</v>
      </c>
      <c r="D35" s="8">
        <v>1951</v>
      </c>
      <c r="E35" s="8">
        <v>2505</v>
      </c>
      <c r="F35" s="8">
        <v>1370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2598</v>
      </c>
      <c r="J35" s="16">
        <f t="shared" si="9"/>
        <v>-93</v>
      </c>
      <c r="K35" s="16">
        <f>VLOOKUP(A:A,[1]TDSheet!$A:$P,16,0)</f>
        <v>1200</v>
      </c>
      <c r="L35" s="16"/>
      <c r="M35" s="16"/>
      <c r="N35" s="16"/>
      <c r="O35" s="16">
        <f t="shared" si="10"/>
        <v>501</v>
      </c>
      <c r="P35" s="18">
        <v>1400</v>
      </c>
      <c r="Q35" s="19">
        <f t="shared" si="11"/>
        <v>7.9241516966067866</v>
      </c>
      <c r="R35" s="16">
        <f t="shared" si="12"/>
        <v>2.7345309381237524</v>
      </c>
      <c r="S35" s="16">
        <f>VLOOKUP(A:A,[1]TDSheet!$A:$T,20,0)</f>
        <v>491</v>
      </c>
      <c r="T35" s="16">
        <f>VLOOKUP(A:A,[1]TDSheet!$A:$O,15,0)</f>
        <v>480</v>
      </c>
      <c r="U35" s="16">
        <f>VLOOKUP(A:A,[3]TDSheet!$A:$D,4,0)</f>
        <v>635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276</v>
      </c>
      <c r="AA35" s="16">
        <f t="shared" si="13"/>
        <v>1400</v>
      </c>
      <c r="AB35" s="16" t="str">
        <f>VLOOKUP(A:A,[1]TDSheet!$A:$AB,28,0)</f>
        <v>сниж</v>
      </c>
      <c r="AC35" s="16">
        <f>AA35/5</f>
        <v>280</v>
      </c>
      <c r="AD35" s="21">
        <f>VLOOKUP(A:A,[1]TDSheet!$A:$AD,30,0)</f>
        <v>1</v>
      </c>
      <c r="AE35" s="16">
        <f t="shared" si="17"/>
        <v>1380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516</v>
      </c>
      <c r="D36" s="8">
        <v>258</v>
      </c>
      <c r="E36" s="8">
        <v>395</v>
      </c>
      <c r="F36" s="8">
        <v>336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357</v>
      </c>
      <c r="J36" s="16">
        <f t="shared" si="9"/>
        <v>38</v>
      </c>
      <c r="K36" s="16">
        <f>VLOOKUP(A:A,[1]TDSheet!$A:$P,16,0)</f>
        <v>240</v>
      </c>
      <c r="L36" s="16"/>
      <c r="M36" s="16"/>
      <c r="N36" s="16"/>
      <c r="O36" s="16">
        <f t="shared" si="10"/>
        <v>79</v>
      </c>
      <c r="P36" s="18">
        <v>120</v>
      </c>
      <c r="Q36" s="19">
        <f t="shared" si="11"/>
        <v>8.8101265822784818</v>
      </c>
      <c r="R36" s="16">
        <f t="shared" si="12"/>
        <v>4.2531645569620249</v>
      </c>
      <c r="S36" s="16">
        <f>VLOOKUP(A:A,[1]TDSheet!$A:$T,20,0)</f>
        <v>107.6</v>
      </c>
      <c r="T36" s="16">
        <f>VLOOKUP(A:A,[1]TDSheet!$A:$O,15,0)</f>
        <v>87</v>
      </c>
      <c r="U36" s="16">
        <f>VLOOKUP(A:A,[3]TDSheet!$A:$D,4,0)</f>
        <v>81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12</v>
      </c>
      <c r="AA36" s="16">
        <f t="shared" si="13"/>
        <v>120</v>
      </c>
      <c r="AB36" s="16" t="e">
        <f>VLOOKUP(A:A,[1]TDSheet!$A:$AB,28,0)</f>
        <v>#N/A</v>
      </c>
      <c r="AC36" s="16">
        <f>AA36/10</f>
        <v>12</v>
      </c>
      <c r="AD36" s="21">
        <f>VLOOKUP(A:A,[1]TDSheet!$A:$AD,30,0)</f>
        <v>0.7</v>
      </c>
      <c r="AE36" s="16">
        <f t="shared" si="17"/>
        <v>84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1184</v>
      </c>
      <c r="D37" s="8">
        <v>813</v>
      </c>
      <c r="E37" s="8">
        <v>1118</v>
      </c>
      <c r="F37" s="8">
        <v>814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1117</v>
      </c>
      <c r="J37" s="16">
        <f t="shared" si="9"/>
        <v>1</v>
      </c>
      <c r="K37" s="16">
        <f>VLOOKUP(A:A,[1]TDSheet!$A:$P,16,0)</f>
        <v>900</v>
      </c>
      <c r="L37" s="16"/>
      <c r="M37" s="16"/>
      <c r="N37" s="16"/>
      <c r="O37" s="16">
        <f t="shared" si="10"/>
        <v>223.6</v>
      </c>
      <c r="P37" s="18"/>
      <c r="Q37" s="19">
        <f t="shared" si="11"/>
        <v>7.6654740608228984</v>
      </c>
      <c r="R37" s="16">
        <f t="shared" si="12"/>
        <v>3.6404293381037567</v>
      </c>
      <c r="S37" s="16">
        <f>VLOOKUP(A:A,[1]TDSheet!$A:$T,20,0)</f>
        <v>276.8</v>
      </c>
      <c r="T37" s="16">
        <f>VLOOKUP(A:A,[1]TDSheet!$A:$O,15,0)</f>
        <v>276.60000000000002</v>
      </c>
      <c r="U37" s="16">
        <f>VLOOKUP(A:A,[3]TDSheet!$A:$D,4,0)</f>
        <v>315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0</v>
      </c>
      <c r="AA37" s="16">
        <f t="shared" si="13"/>
        <v>0</v>
      </c>
      <c r="AB37" s="16" t="e">
        <f>VLOOKUP(A:A,[1]TDSheet!$A:$AB,28,0)</f>
        <v>#N/A</v>
      </c>
      <c r="AC37" s="16">
        <f>AA37/16</f>
        <v>0</v>
      </c>
      <c r="AD37" s="21">
        <f>VLOOKUP(A:A,[1]TDSheet!$A:$AD,30,0)</f>
        <v>0.4</v>
      </c>
      <c r="AE37" s="16">
        <f t="shared" si="17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2016</v>
      </c>
      <c r="D38" s="8">
        <v>2978</v>
      </c>
      <c r="E38" s="8">
        <v>3203</v>
      </c>
      <c r="F38" s="8">
        <v>1659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3289</v>
      </c>
      <c r="J38" s="16">
        <f t="shared" si="9"/>
        <v>-86</v>
      </c>
      <c r="K38" s="16">
        <f>VLOOKUP(A:A,[1]TDSheet!$A:$P,16,0)</f>
        <v>1100</v>
      </c>
      <c r="L38" s="16"/>
      <c r="M38" s="16"/>
      <c r="N38" s="16">
        <v>840</v>
      </c>
      <c r="O38" s="16">
        <f t="shared" si="10"/>
        <v>420.6</v>
      </c>
      <c r="P38" s="18">
        <v>400</v>
      </c>
      <c r="Q38" s="19">
        <f t="shared" si="11"/>
        <v>7.5106990014265333</v>
      </c>
      <c r="R38" s="16">
        <f t="shared" si="12"/>
        <v>3.9443651925820253</v>
      </c>
      <c r="S38" s="16">
        <f>VLOOKUP(A:A,[1]TDSheet!$A:$T,20,0)</f>
        <v>464</v>
      </c>
      <c r="T38" s="16">
        <f>VLOOKUP(A:A,[1]TDSheet!$A:$O,15,0)</f>
        <v>460.6</v>
      </c>
      <c r="U38" s="16">
        <f>VLOOKUP(A:A,[3]TDSheet!$A:$D,4,0)</f>
        <v>422</v>
      </c>
      <c r="V38" s="16">
        <f>VLOOKUP(A:A,[4]TDSheet!$A:$D,4,0)</f>
        <v>1100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120</v>
      </c>
      <c r="AA38" s="16">
        <f t="shared" si="13"/>
        <v>1240</v>
      </c>
      <c r="AB38" s="16">
        <f>VLOOKUP(A:A,[1]TDSheet!$A:$AB,28,0)</f>
        <v>0</v>
      </c>
      <c r="AC38" s="16">
        <f>AA38/10</f>
        <v>124</v>
      </c>
      <c r="AD38" s="21">
        <f>VLOOKUP(A:A,[1]TDSheet!$A:$AD,30,0)</f>
        <v>0.7</v>
      </c>
      <c r="AE38" s="16">
        <f t="shared" si="17"/>
        <v>840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1611</v>
      </c>
      <c r="D39" s="8">
        <v>851</v>
      </c>
      <c r="E39" s="8">
        <v>1389</v>
      </c>
      <c r="F39" s="8">
        <v>956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1403</v>
      </c>
      <c r="J39" s="16">
        <f t="shared" si="9"/>
        <v>-14</v>
      </c>
      <c r="K39" s="16">
        <f>VLOOKUP(A:A,[1]TDSheet!$A:$P,16,0)</f>
        <v>900</v>
      </c>
      <c r="L39" s="16"/>
      <c r="M39" s="16"/>
      <c r="N39" s="16"/>
      <c r="O39" s="16">
        <f t="shared" si="10"/>
        <v>277.8</v>
      </c>
      <c r="P39" s="18">
        <v>300</v>
      </c>
      <c r="Q39" s="19">
        <f t="shared" si="11"/>
        <v>7.7609791216702657</v>
      </c>
      <c r="R39" s="16">
        <f t="shared" si="12"/>
        <v>3.4413246940244777</v>
      </c>
      <c r="S39" s="16">
        <f>VLOOKUP(A:A,[1]TDSheet!$A:$T,20,0)</f>
        <v>334.6</v>
      </c>
      <c r="T39" s="16">
        <f>VLOOKUP(A:A,[1]TDSheet!$A:$O,15,0)</f>
        <v>310.2</v>
      </c>
      <c r="U39" s="16">
        <f>VLOOKUP(A:A,[3]TDSheet!$A:$D,4,0)</f>
        <v>350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24</v>
      </c>
      <c r="AA39" s="16">
        <f t="shared" si="13"/>
        <v>300</v>
      </c>
      <c r="AB39" s="16" t="e">
        <f>VLOOKUP(A:A,[1]TDSheet!$A:$AB,28,0)</f>
        <v>#N/A</v>
      </c>
      <c r="AC39" s="16">
        <f>AA39/16</f>
        <v>18.75</v>
      </c>
      <c r="AD39" s="21">
        <f>VLOOKUP(A:A,[1]TDSheet!$A:$AD,30,0)</f>
        <v>0.4</v>
      </c>
      <c r="AE39" s="16">
        <f t="shared" si="17"/>
        <v>153.60000000000002</v>
      </c>
      <c r="AF39" s="16"/>
      <c r="AG39" s="16"/>
      <c r="AH39" s="16"/>
    </row>
    <row r="40" spans="1:34" s="1" customFormat="1" ht="21.95" customHeight="1" outlineLevel="1" x14ac:dyDescent="0.2">
      <c r="A40" s="7" t="s">
        <v>31</v>
      </c>
      <c r="B40" s="7" t="s">
        <v>9</v>
      </c>
      <c r="C40" s="8">
        <v>1804</v>
      </c>
      <c r="D40" s="8">
        <v>5411</v>
      </c>
      <c r="E40" s="8">
        <v>5236</v>
      </c>
      <c r="F40" s="8">
        <v>1800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5349</v>
      </c>
      <c r="J40" s="16">
        <f t="shared" si="9"/>
        <v>-113</v>
      </c>
      <c r="K40" s="16">
        <f>VLOOKUP(A:A,[1]TDSheet!$A:$P,16,0)</f>
        <v>1800</v>
      </c>
      <c r="L40" s="16"/>
      <c r="M40" s="16"/>
      <c r="N40" s="16">
        <v>120</v>
      </c>
      <c r="O40" s="16">
        <f t="shared" si="10"/>
        <v>687.2</v>
      </c>
      <c r="P40" s="18">
        <v>1800</v>
      </c>
      <c r="Q40" s="19">
        <f t="shared" si="11"/>
        <v>7.8579743888242133</v>
      </c>
      <c r="R40" s="16">
        <f t="shared" si="12"/>
        <v>2.6193247962747379</v>
      </c>
      <c r="S40" s="16">
        <f>VLOOKUP(A:A,[1]TDSheet!$A:$T,20,0)</f>
        <v>560.6</v>
      </c>
      <c r="T40" s="16">
        <f>VLOOKUP(A:A,[1]TDSheet!$A:$O,15,0)</f>
        <v>669.6</v>
      </c>
      <c r="U40" s="16">
        <f>VLOOKUP(A:A,[3]TDSheet!$A:$D,4,0)</f>
        <v>809</v>
      </c>
      <c r="V40" s="16">
        <f>VLOOKUP(A:A,[4]TDSheet!$A:$D,4,0)</f>
        <v>1800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192</v>
      </c>
      <c r="AA40" s="16">
        <f t="shared" si="13"/>
        <v>1920</v>
      </c>
      <c r="AB40" s="16" t="str">
        <f>VLOOKUP(A:A,[1]TDSheet!$A:$AB,28,0)</f>
        <v>скл м-1400</v>
      </c>
      <c r="AC40" s="16">
        <f>AA40/10</f>
        <v>192</v>
      </c>
      <c r="AD40" s="21">
        <f>VLOOKUP(A:A,[1]TDSheet!$A:$AD,30,0)</f>
        <v>0.7</v>
      </c>
      <c r="AE40" s="16">
        <f t="shared" si="17"/>
        <v>1344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176</v>
      </c>
      <c r="D41" s="8">
        <v>176</v>
      </c>
      <c r="E41" s="8">
        <v>198</v>
      </c>
      <c r="F41" s="8">
        <v>142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207</v>
      </c>
      <c r="J41" s="16">
        <f t="shared" si="9"/>
        <v>-9</v>
      </c>
      <c r="K41" s="16">
        <f>VLOOKUP(A:A,[1]TDSheet!$A:$P,16,0)</f>
        <v>120</v>
      </c>
      <c r="L41" s="16"/>
      <c r="M41" s="16"/>
      <c r="N41" s="16"/>
      <c r="O41" s="16">
        <f t="shared" si="10"/>
        <v>39.6</v>
      </c>
      <c r="P41" s="18">
        <v>120</v>
      </c>
      <c r="Q41" s="19">
        <f t="shared" si="11"/>
        <v>9.6464646464646453</v>
      </c>
      <c r="R41" s="16">
        <f t="shared" si="12"/>
        <v>3.5858585858585856</v>
      </c>
      <c r="S41" s="16">
        <f>VLOOKUP(A:A,[1]TDSheet!$A:$T,20,0)</f>
        <v>40</v>
      </c>
      <c r="T41" s="16">
        <f>VLOOKUP(A:A,[1]TDSheet!$A:$O,15,0)</f>
        <v>50</v>
      </c>
      <c r="U41" s="16">
        <f>VLOOKUP(A:A,[3]TDSheet!$A:$D,4,0)</f>
        <v>40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120</v>
      </c>
      <c r="AB41" s="16" t="e">
        <f>VLOOKUP(A:A,[1]TDSheet!$A:$AB,28,0)</f>
        <v>#N/A</v>
      </c>
      <c r="AC41" s="16">
        <f>AA41/12</f>
        <v>10</v>
      </c>
      <c r="AD41" s="21">
        <f>VLOOKUP(A:A,[1]TDSheet!$A:$AD,30,0)</f>
        <v>0.22</v>
      </c>
      <c r="AE41" s="16">
        <f t="shared" si="17"/>
        <v>36.96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582</v>
      </c>
      <c r="D42" s="8">
        <v>20</v>
      </c>
      <c r="E42" s="8">
        <v>171</v>
      </c>
      <c r="F42" s="8">
        <v>406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403</v>
      </c>
      <c r="J42" s="16">
        <f t="shared" si="9"/>
        <v>-232</v>
      </c>
      <c r="K42" s="16">
        <f>VLOOKUP(A:A,[1]TDSheet!$A:$P,16,0)</f>
        <v>0</v>
      </c>
      <c r="L42" s="16"/>
      <c r="M42" s="16"/>
      <c r="N42" s="16"/>
      <c r="O42" s="16">
        <f t="shared" si="10"/>
        <v>34.200000000000003</v>
      </c>
      <c r="P42" s="18">
        <v>200</v>
      </c>
      <c r="Q42" s="19">
        <f t="shared" si="11"/>
        <v>17.719298245614034</v>
      </c>
      <c r="R42" s="16">
        <f t="shared" si="12"/>
        <v>11.871345029239766</v>
      </c>
      <c r="S42" s="16">
        <f>VLOOKUP(A:A,[1]TDSheet!$A:$T,20,0)</f>
        <v>21.6</v>
      </c>
      <c r="T42" s="16">
        <f>VLOOKUP(A:A,[1]TDSheet!$A:$O,15,0)</f>
        <v>50.8</v>
      </c>
      <c r="U42" s="16">
        <f>VLOOKUP(A:A,[3]TDSheet!$A:$D,4,0)</f>
        <v>2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24</v>
      </c>
      <c r="AA42" s="16">
        <f t="shared" si="13"/>
        <v>200</v>
      </c>
      <c r="AB42" s="23" t="s">
        <v>94</v>
      </c>
      <c r="AC42" s="16">
        <f>AA42/8</f>
        <v>25</v>
      </c>
      <c r="AD42" s="21">
        <f>VLOOKUP(A:A,[1]TDSheet!$A:$AD,30,0)</f>
        <v>0.65</v>
      </c>
      <c r="AE42" s="16">
        <f t="shared" si="17"/>
        <v>124.80000000000001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40</v>
      </c>
      <c r="D43" s="8">
        <v>60</v>
      </c>
      <c r="E43" s="8">
        <v>30</v>
      </c>
      <c r="F43" s="8">
        <v>70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30</v>
      </c>
      <c r="J43" s="16">
        <f t="shared" si="9"/>
        <v>0</v>
      </c>
      <c r="K43" s="16">
        <f>VLOOKUP(A:A,[1]TDSheet!$A:$P,16,0)</f>
        <v>60</v>
      </c>
      <c r="L43" s="16"/>
      <c r="M43" s="16"/>
      <c r="N43" s="16"/>
      <c r="O43" s="16">
        <f t="shared" si="10"/>
        <v>6</v>
      </c>
      <c r="P43" s="18"/>
      <c r="Q43" s="19">
        <f t="shared" si="11"/>
        <v>21.666666666666668</v>
      </c>
      <c r="R43" s="16">
        <f t="shared" si="12"/>
        <v>11.666666666666666</v>
      </c>
      <c r="S43" s="16">
        <f>VLOOKUP(A:A,[1]TDSheet!$A:$T,20,0)</f>
        <v>3</v>
      </c>
      <c r="T43" s="16">
        <f>VLOOKUP(A:A,[1]TDSheet!$A:$O,15,0)</f>
        <v>10</v>
      </c>
      <c r="U43" s="16">
        <f>VLOOKUP(A:A,[3]TDSheet!$A:$D,4,0)</f>
        <v>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16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226</v>
      </c>
      <c r="D44" s="8">
        <v>199</v>
      </c>
      <c r="E44" s="8">
        <v>223</v>
      </c>
      <c r="F44" s="8">
        <v>188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228</v>
      </c>
      <c r="J44" s="16">
        <f t="shared" si="9"/>
        <v>-5</v>
      </c>
      <c r="K44" s="16">
        <f>VLOOKUP(A:A,[1]TDSheet!$A:$P,16,0)</f>
        <v>100</v>
      </c>
      <c r="L44" s="16"/>
      <c r="M44" s="16"/>
      <c r="N44" s="16"/>
      <c r="O44" s="16">
        <f t="shared" si="10"/>
        <v>44.6</v>
      </c>
      <c r="P44" s="18">
        <v>120</v>
      </c>
      <c r="Q44" s="19">
        <f t="shared" si="11"/>
        <v>9.1479820627802688</v>
      </c>
      <c r="R44" s="16">
        <f t="shared" si="12"/>
        <v>4.2152466367713002</v>
      </c>
      <c r="S44" s="16">
        <f>VLOOKUP(A:A,[1]TDSheet!$A:$T,20,0)</f>
        <v>52.4</v>
      </c>
      <c r="T44" s="16">
        <f>VLOOKUP(A:A,[1]TDSheet!$A:$O,15,0)</f>
        <v>54.4</v>
      </c>
      <c r="U44" s="16">
        <f>VLOOKUP(A:A,[3]TDSheet!$A:$D,4,0)</f>
        <v>111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хз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v>0</v>
      </c>
      <c r="J45" s="16">
        <f t="shared" si="9"/>
        <v>0</v>
      </c>
      <c r="K45" s="16">
        <f>VLOOKUP(A:A,[1]TDSheet!$A:$P,16,0)</f>
        <v>100</v>
      </c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18.399999999999999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34</v>
      </c>
      <c r="B46" s="7" t="s">
        <v>9</v>
      </c>
      <c r="C46" s="8">
        <v>549</v>
      </c>
      <c r="D46" s="8">
        <v>763</v>
      </c>
      <c r="E46" s="8">
        <v>679</v>
      </c>
      <c r="F46" s="8">
        <v>573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713</v>
      </c>
      <c r="J46" s="16">
        <f t="shared" si="9"/>
        <v>-34</v>
      </c>
      <c r="K46" s="16">
        <f>VLOOKUP(A:A,[1]TDSheet!$A:$P,16,0)</f>
        <v>400</v>
      </c>
      <c r="L46" s="16"/>
      <c r="M46" s="16"/>
      <c r="N46" s="16"/>
      <c r="O46" s="16">
        <f t="shared" si="10"/>
        <v>135.80000000000001</v>
      </c>
      <c r="P46" s="18">
        <v>120</v>
      </c>
      <c r="Q46" s="19">
        <f t="shared" si="11"/>
        <v>8.0486008836524299</v>
      </c>
      <c r="R46" s="16">
        <f t="shared" si="12"/>
        <v>4.2194403534609712</v>
      </c>
      <c r="S46" s="16">
        <f>VLOOKUP(A:A,[1]TDSheet!$A:$T,20,0)</f>
        <v>149.19999999999999</v>
      </c>
      <c r="T46" s="16">
        <f>VLOOKUP(A:A,[1]TDSheet!$A:$O,15,0)</f>
        <v>158</v>
      </c>
      <c r="U46" s="16">
        <f>VLOOKUP(A:A,[3]TDSheet!$A:$D,4,0)</f>
        <v>181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24</v>
      </c>
      <c r="AA46" s="16">
        <f t="shared" si="13"/>
        <v>120</v>
      </c>
      <c r="AB46" s="16" t="e">
        <f>VLOOKUP(A:A,[1]TDSheet!$A:$AB,28,0)</f>
        <v>#N/A</v>
      </c>
      <c r="AC46" s="16">
        <f>AA46/5</f>
        <v>24</v>
      </c>
      <c r="AD46" s="21">
        <f>VLOOKUP(A:A,[1]TDSheet!$A:$AD,30,0)</f>
        <v>1</v>
      </c>
      <c r="AE46" s="16">
        <f t="shared" si="17"/>
        <v>120</v>
      </c>
      <c r="AF46" s="16"/>
      <c r="AG46" s="16"/>
      <c r="AH46" s="16"/>
    </row>
    <row r="47" spans="1:34" s="1" customFormat="1" ht="21.95" customHeight="1" outlineLevel="1" x14ac:dyDescent="0.2">
      <c r="A47" s="7" t="s">
        <v>35</v>
      </c>
      <c r="B47" s="7" t="s">
        <v>9</v>
      </c>
      <c r="C47" s="8">
        <v>29</v>
      </c>
      <c r="D47" s="8"/>
      <c r="E47" s="8">
        <v>0</v>
      </c>
      <c r="F47" s="8">
        <v>29</v>
      </c>
      <c r="G47" s="1" t="str">
        <f>VLOOKUP(A:A,[1]TDSheet!$A:$G,7,0)</f>
        <v>выв2108</v>
      </c>
      <c r="H47" s="1" t="e">
        <f>VLOOKUP(A:A,[1]TDSheet!$A:$H,8,0)</f>
        <v>#N/A</v>
      </c>
      <c r="I47" s="16">
        <v>0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0</v>
      </c>
      <c r="P47" s="18"/>
      <c r="Q47" s="19" t="e">
        <f t="shared" si="11"/>
        <v>#DIV/0!</v>
      </c>
      <c r="R47" s="16" t="e">
        <f t="shared" si="12"/>
        <v>#DIV/0!</v>
      </c>
      <c r="S47" s="16">
        <f>VLOOKUP(A:A,[1]TDSheet!$A:$T,20,0)</f>
        <v>1.2</v>
      </c>
      <c r="T47" s="16">
        <f>VLOOKUP(A:A,[1]TDSheet!$A:$O,15,0)</f>
        <v>1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333</v>
      </c>
      <c r="D48" s="8">
        <v>695</v>
      </c>
      <c r="E48" s="8">
        <v>594</v>
      </c>
      <c r="F48" s="8">
        <v>398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611</v>
      </c>
      <c r="J48" s="16">
        <f t="shared" si="9"/>
        <v>-17</v>
      </c>
      <c r="K48" s="16">
        <f>VLOOKUP(A:A,[1]TDSheet!$A:$P,16,0)</f>
        <v>500</v>
      </c>
      <c r="L48" s="16"/>
      <c r="M48" s="16"/>
      <c r="N48" s="16"/>
      <c r="O48" s="16">
        <f t="shared" si="10"/>
        <v>118.8</v>
      </c>
      <c r="P48" s="18"/>
      <c r="Q48" s="19">
        <f t="shared" si="11"/>
        <v>7.5589225589225588</v>
      </c>
      <c r="R48" s="16">
        <f t="shared" si="12"/>
        <v>3.3501683501683504</v>
      </c>
      <c r="S48" s="16">
        <f>VLOOKUP(A:A,[1]TDSheet!$A:$T,20,0)</f>
        <v>114.6</v>
      </c>
      <c r="T48" s="16">
        <f>VLOOKUP(A:A,[1]TDSheet!$A:$O,15,0)</f>
        <v>134.4</v>
      </c>
      <c r="U48" s="16">
        <f>VLOOKUP(A:A,[3]TDSheet!$A:$D,4,0)</f>
        <v>149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 t="str">
        <f>VLOOKUP(A:A,[1]TDSheet!$A:$AB,28,0)</f>
        <v>бонус</v>
      </c>
      <c r="AC48" s="16">
        <f>AA48/8</f>
        <v>0</v>
      </c>
      <c r="AD48" s="21">
        <f>VLOOKUP(A:A,[1]TDSheet!$A:$AD,30,0)</f>
        <v>0.9</v>
      </c>
      <c r="AE48" s="16">
        <f t="shared" si="17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390</v>
      </c>
      <c r="D49" s="8">
        <v>135</v>
      </c>
      <c r="E49" s="8">
        <v>275</v>
      </c>
      <c r="F49" s="8">
        <v>245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280</v>
      </c>
      <c r="J49" s="16">
        <f t="shared" si="9"/>
        <v>-5</v>
      </c>
      <c r="K49" s="16">
        <f>VLOOKUP(A:A,[1]TDSheet!$A:$P,16,0)</f>
        <v>120</v>
      </c>
      <c r="L49" s="16"/>
      <c r="M49" s="16"/>
      <c r="N49" s="16"/>
      <c r="O49" s="16">
        <f t="shared" si="10"/>
        <v>55</v>
      </c>
      <c r="P49" s="18">
        <v>70</v>
      </c>
      <c r="Q49" s="19">
        <f t="shared" si="11"/>
        <v>7.9090909090909092</v>
      </c>
      <c r="R49" s="16">
        <f t="shared" si="12"/>
        <v>4.4545454545454541</v>
      </c>
      <c r="S49" s="16">
        <f>VLOOKUP(A:A,[1]TDSheet!$A:$T,20,0)</f>
        <v>75</v>
      </c>
      <c r="T49" s="16">
        <f>VLOOKUP(A:A,[1]TDSheet!$A:$O,15,0)</f>
        <v>60</v>
      </c>
      <c r="U49" s="16">
        <f>VLOOKUP(A:A,[3]TDSheet!$A:$D,4,0)</f>
        <v>60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12</v>
      </c>
      <c r="AA49" s="16">
        <f t="shared" si="13"/>
        <v>70</v>
      </c>
      <c r="AB49" s="16">
        <f>VLOOKUP(A:A,[1]TDSheet!$A:$AB,28,0)</f>
        <v>0</v>
      </c>
      <c r="AC49" s="16">
        <f>AA49/5</f>
        <v>14</v>
      </c>
      <c r="AD49" s="21">
        <f>VLOOKUP(A:A,[1]TDSheet!$A:$AD,30,0)</f>
        <v>1</v>
      </c>
      <c r="AE49" s="16">
        <f t="shared" si="17"/>
        <v>60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521</v>
      </c>
      <c r="D50" s="8">
        <v>556</v>
      </c>
      <c r="E50" s="8">
        <v>663</v>
      </c>
      <c r="F50" s="8">
        <v>388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678</v>
      </c>
      <c r="J50" s="16">
        <f t="shared" si="9"/>
        <v>-15</v>
      </c>
      <c r="K50" s="16">
        <f>VLOOKUP(A:A,[1]TDSheet!$A:$P,16,0)</f>
        <v>480</v>
      </c>
      <c r="L50" s="16"/>
      <c r="M50" s="16"/>
      <c r="N50" s="16"/>
      <c r="O50" s="16">
        <f t="shared" si="10"/>
        <v>132.6</v>
      </c>
      <c r="P50" s="18">
        <v>120</v>
      </c>
      <c r="Q50" s="19">
        <f t="shared" si="11"/>
        <v>7.4509803921568629</v>
      </c>
      <c r="R50" s="16">
        <f t="shared" si="12"/>
        <v>2.9260935143288087</v>
      </c>
      <c r="S50" s="16">
        <f>VLOOKUP(A:A,[1]TDSheet!$A:$T,20,0)</f>
        <v>137.19999999999999</v>
      </c>
      <c r="T50" s="16">
        <f>VLOOKUP(A:A,[1]TDSheet!$A:$O,15,0)</f>
        <v>146.80000000000001</v>
      </c>
      <c r="U50" s="16">
        <f>VLOOKUP(A:A,[3]TDSheet!$A:$D,4,0)</f>
        <v>170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24</v>
      </c>
      <c r="AA50" s="16">
        <f t="shared" si="13"/>
        <v>120</v>
      </c>
      <c r="AB50" s="16">
        <f>VLOOKUP(A:A,[1]TDSheet!$A:$AB,28,0)</f>
        <v>0</v>
      </c>
      <c r="AC50" s="16">
        <f>AA50/5</f>
        <v>24</v>
      </c>
      <c r="AD50" s="21">
        <f>VLOOKUP(A:A,[1]TDSheet!$A:$AD,30,0)</f>
        <v>1</v>
      </c>
      <c r="AE50" s="16">
        <f t="shared" si="17"/>
        <v>120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96</v>
      </c>
      <c r="D51" s="8">
        <v>203</v>
      </c>
      <c r="E51" s="8">
        <v>157</v>
      </c>
      <c r="F51" s="8">
        <v>127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167</v>
      </c>
      <c r="J51" s="16">
        <f t="shared" si="9"/>
        <v>-10</v>
      </c>
      <c r="K51" s="16">
        <f>VLOOKUP(A:A,[1]TDSheet!$A:$P,16,0)</f>
        <v>120</v>
      </c>
      <c r="L51" s="16"/>
      <c r="M51" s="16"/>
      <c r="N51" s="16"/>
      <c r="O51" s="16">
        <f t="shared" si="10"/>
        <v>31.4</v>
      </c>
      <c r="P51" s="18"/>
      <c r="Q51" s="19">
        <f t="shared" si="11"/>
        <v>7.8662420382165612</v>
      </c>
      <c r="R51" s="16">
        <f t="shared" si="12"/>
        <v>4.0445859872611463</v>
      </c>
      <c r="S51" s="16">
        <f>VLOOKUP(A:A,[1]TDSheet!$A:$T,20,0)</f>
        <v>33.200000000000003</v>
      </c>
      <c r="T51" s="16">
        <f>VLOOKUP(A:A,[1]TDSheet!$A:$O,15,0)</f>
        <v>38.799999999999997</v>
      </c>
      <c r="U51" s="16">
        <f>VLOOKUP(A:A,[3]TDSheet!$A:$D,4,0)</f>
        <v>27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1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39</v>
      </c>
      <c r="D52" s="8"/>
      <c r="E52" s="8">
        <v>0</v>
      </c>
      <c r="F52" s="8">
        <v>39</v>
      </c>
      <c r="G52" s="1" t="str">
        <f>VLOOKUP(A:A,[1]TDSheet!$A:$G,7,0)</f>
        <v>выв04,06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>
        <f>VLOOKUP(A:A,[1]TDSheet!$A:$P,16,0)</f>
        <v>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0.6</v>
      </c>
      <c r="T52" s="16">
        <f>VLOOKUP(A:A,[1]TDSheet!$A:$O,15,0)</f>
        <v>0.6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2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77.698999999999998</v>
      </c>
      <c r="D53" s="8">
        <v>155.4</v>
      </c>
      <c r="E53" s="8">
        <v>129.5</v>
      </c>
      <c r="F53" s="8">
        <v>99.899000000000001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129.501</v>
      </c>
      <c r="J53" s="16">
        <f t="shared" si="9"/>
        <v>-1.0000000000047748E-3</v>
      </c>
      <c r="K53" s="16">
        <f>VLOOKUP(A:A,[1]TDSheet!$A:$P,16,0)</f>
        <v>100</v>
      </c>
      <c r="L53" s="16"/>
      <c r="M53" s="16"/>
      <c r="N53" s="16"/>
      <c r="O53" s="16">
        <f t="shared" si="10"/>
        <v>25.9</v>
      </c>
      <c r="P53" s="18"/>
      <c r="Q53" s="19">
        <f t="shared" si="11"/>
        <v>7.7181081081081082</v>
      </c>
      <c r="R53" s="16">
        <f t="shared" si="12"/>
        <v>3.8571042471042474</v>
      </c>
      <c r="S53" s="16">
        <f>VLOOKUP(A:A,[1]TDSheet!$A:$T,20,0)</f>
        <v>22.94</v>
      </c>
      <c r="T53" s="16">
        <f>VLOOKUP(A:A,[1]TDSheet!$A:$O,15,0)</f>
        <v>28.119999999999997</v>
      </c>
      <c r="U53" s="16">
        <f>VLOOKUP(A:A,[3]TDSheet!$A:$D,4,0)</f>
        <v>22.2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0</v>
      </c>
      <c r="AA53" s="16">
        <f t="shared" si="13"/>
        <v>0</v>
      </c>
      <c r="AB53" s="16" t="e">
        <f>VLOOKUP(A:A,[1]TDSheet!$A:$AB,28,0)</f>
        <v>#N/A</v>
      </c>
      <c r="AC53" s="16">
        <f>AA53/3.7</f>
        <v>0</v>
      </c>
      <c r="AD53" s="21">
        <f>VLOOKUP(A:A,[1]TDSheet!$A:$AD,30,0)</f>
        <v>1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275.76</v>
      </c>
      <c r="D54" s="8">
        <v>71.680000000000007</v>
      </c>
      <c r="E54" s="8">
        <v>118.72</v>
      </c>
      <c r="F54" s="8">
        <v>222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127.7</v>
      </c>
      <c r="J54" s="16">
        <f t="shared" si="9"/>
        <v>-8.980000000000004</v>
      </c>
      <c r="K54" s="16">
        <f>VLOOKUP(A:A,[1]TDSheet!$A:$P,16,0)</f>
        <v>0</v>
      </c>
      <c r="L54" s="16"/>
      <c r="M54" s="16"/>
      <c r="N54" s="16"/>
      <c r="O54" s="16">
        <f t="shared" si="10"/>
        <v>23.744</v>
      </c>
      <c r="P54" s="18"/>
      <c r="Q54" s="19">
        <f t="shared" si="11"/>
        <v>9.3497304582210248</v>
      </c>
      <c r="R54" s="16">
        <f t="shared" si="12"/>
        <v>9.3497304582210248</v>
      </c>
      <c r="S54" s="16">
        <f>VLOOKUP(A:A,[1]TDSheet!$A:$T,20,0)</f>
        <v>35.839999999999996</v>
      </c>
      <c r="T54" s="16">
        <f>VLOOKUP(A:A,[1]TDSheet!$A:$O,15,0)</f>
        <v>25.536000000000001</v>
      </c>
      <c r="U54" s="16">
        <f>VLOOKUP(A:A,[3]TDSheet!$A:$D,4,0)</f>
        <v>26.88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AA54/2.24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42</v>
      </c>
      <c r="B55" s="7" t="s">
        <v>9</v>
      </c>
      <c r="C55" s="8">
        <v>752</v>
      </c>
      <c r="D55" s="8">
        <v>12</v>
      </c>
      <c r="E55" s="8">
        <v>235</v>
      </c>
      <c r="F55" s="8">
        <v>517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229</v>
      </c>
      <c r="J55" s="16">
        <f t="shared" si="9"/>
        <v>6</v>
      </c>
      <c r="K55" s="16">
        <f>VLOOKUP(A:A,[1]TDSheet!$A:$P,16,0)</f>
        <v>0</v>
      </c>
      <c r="L55" s="16"/>
      <c r="M55" s="16"/>
      <c r="N55" s="16"/>
      <c r="O55" s="16">
        <f t="shared" si="10"/>
        <v>47</v>
      </c>
      <c r="P55" s="18"/>
      <c r="Q55" s="19">
        <f t="shared" si="11"/>
        <v>11</v>
      </c>
      <c r="R55" s="16">
        <f t="shared" si="12"/>
        <v>11</v>
      </c>
      <c r="S55" s="16">
        <f>VLOOKUP(A:A,[1]TDSheet!$A:$T,20,0)</f>
        <v>62</v>
      </c>
      <c r="T55" s="16">
        <f>VLOOKUP(A:A,[1]TDSheet!$A:$O,15,0)</f>
        <v>59.8</v>
      </c>
      <c r="U55" s="16">
        <f>VLOOKUP(A:A,[3]TDSheet!$A:$D,4,0)</f>
        <v>49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яблоко</v>
      </c>
      <c r="AC55" s="16">
        <f>AA55/30</f>
        <v>0</v>
      </c>
      <c r="AD55" s="21">
        <f>VLOOKUP(A:A,[1]TDSheet!$A:$AD,30,0)</f>
        <v>0.09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43</v>
      </c>
      <c r="B56" s="7" t="s">
        <v>9</v>
      </c>
      <c r="C56" s="8">
        <v>1067</v>
      </c>
      <c r="D56" s="8">
        <v>32</v>
      </c>
      <c r="E56" s="8">
        <v>632</v>
      </c>
      <c r="F56" s="8">
        <v>439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652</v>
      </c>
      <c r="J56" s="16">
        <f t="shared" si="9"/>
        <v>-20</v>
      </c>
      <c r="K56" s="16">
        <f>VLOOKUP(A:A,[1]TDSheet!$A:$P,16,0)</f>
        <v>320</v>
      </c>
      <c r="L56" s="16"/>
      <c r="M56" s="16"/>
      <c r="N56" s="16"/>
      <c r="O56" s="16">
        <f t="shared" si="10"/>
        <v>126.4</v>
      </c>
      <c r="P56" s="18">
        <v>120</v>
      </c>
      <c r="Q56" s="19">
        <f t="shared" si="11"/>
        <v>6.9541139240506329</v>
      </c>
      <c r="R56" s="16">
        <f t="shared" si="12"/>
        <v>3.4731012658227844</v>
      </c>
      <c r="S56" s="16">
        <f>VLOOKUP(A:A,[1]TDSheet!$A:$T,20,0)</f>
        <v>140.6</v>
      </c>
      <c r="T56" s="16">
        <f>VLOOKUP(A:A,[1]TDSheet!$A:$O,15,0)</f>
        <v>133</v>
      </c>
      <c r="U56" s="16">
        <f>VLOOKUP(A:A,[3]TDSheet!$A:$D,4,0)</f>
        <v>174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14</v>
      </c>
      <c r="AA56" s="16">
        <f t="shared" si="13"/>
        <v>120</v>
      </c>
      <c r="AB56" s="16" t="e">
        <f>VLOOKUP(A:A,[1]TDSheet!$A:$AB,28,0)</f>
        <v>#N/A</v>
      </c>
      <c r="AC56" s="16">
        <f>AA56/12</f>
        <v>10</v>
      </c>
      <c r="AD56" s="21">
        <f>VLOOKUP(A:A,[1]TDSheet!$A:$AD,30,0)</f>
        <v>0.25</v>
      </c>
      <c r="AE56" s="16">
        <f t="shared" si="17"/>
        <v>42</v>
      </c>
      <c r="AF56" s="16"/>
      <c r="AG56" s="16"/>
      <c r="AH56" s="16"/>
    </row>
    <row r="57" spans="1:34" s="1" customFormat="1" ht="11.1" customHeight="1" outlineLevel="1" x14ac:dyDescent="0.2">
      <c r="A57" s="7" t="s">
        <v>44</v>
      </c>
      <c r="B57" s="7" t="s">
        <v>9</v>
      </c>
      <c r="C57" s="8">
        <v>1696</v>
      </c>
      <c r="D57" s="8">
        <v>2244</v>
      </c>
      <c r="E57" s="8">
        <v>2382</v>
      </c>
      <c r="F57" s="8">
        <v>1494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2438</v>
      </c>
      <c r="J57" s="16">
        <f t="shared" si="9"/>
        <v>-56</v>
      </c>
      <c r="K57" s="16">
        <f>VLOOKUP(A:A,[1]TDSheet!$A:$P,16,0)</f>
        <v>960</v>
      </c>
      <c r="L57" s="16"/>
      <c r="M57" s="16"/>
      <c r="N57" s="16">
        <v>360</v>
      </c>
      <c r="O57" s="16">
        <f t="shared" si="10"/>
        <v>397.2</v>
      </c>
      <c r="P57" s="18">
        <v>360</v>
      </c>
      <c r="Q57" s="19">
        <f t="shared" si="11"/>
        <v>7.0845921450151064</v>
      </c>
      <c r="R57" s="16">
        <f t="shared" si="12"/>
        <v>3.761329305135952</v>
      </c>
      <c r="S57" s="16">
        <f>VLOOKUP(A:A,[1]TDSheet!$A:$T,20,0)</f>
        <v>411.4</v>
      </c>
      <c r="T57" s="16">
        <f>VLOOKUP(A:A,[1]TDSheet!$A:$O,15,0)</f>
        <v>429.6</v>
      </c>
      <c r="U57" s="16">
        <f>VLOOKUP(A:A,[3]TDSheet!$A:$D,4,0)</f>
        <v>463</v>
      </c>
      <c r="V57" s="16">
        <f>VLOOKUP(A:A,[4]TDSheet!$A:$D,4,0)</f>
        <v>396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56</v>
      </c>
      <c r="AA57" s="16">
        <f t="shared" si="13"/>
        <v>720</v>
      </c>
      <c r="AB57" s="16">
        <f>VLOOKUP(A:A,[1]TDSheet!$A:$AB,28,0)</f>
        <v>0</v>
      </c>
      <c r="AC57" s="16">
        <f>AA57/12</f>
        <v>60</v>
      </c>
      <c r="AD57" s="21">
        <f>VLOOKUP(A:A,[1]TDSheet!$A:$AD,30,0)</f>
        <v>0.25</v>
      </c>
      <c r="AE57" s="16">
        <f t="shared" si="17"/>
        <v>168</v>
      </c>
      <c r="AF57" s="16"/>
      <c r="AG57" s="16"/>
      <c r="AH57" s="16"/>
    </row>
    <row r="58" spans="1:34" s="1" customFormat="1" ht="11.1" customHeight="1" outlineLevel="1" x14ac:dyDescent="0.2">
      <c r="A58" s="7" t="s">
        <v>45</v>
      </c>
      <c r="B58" s="7" t="s">
        <v>9</v>
      </c>
      <c r="C58" s="8">
        <v>701</v>
      </c>
      <c r="D58" s="8">
        <v>358</v>
      </c>
      <c r="E58" s="8">
        <v>621</v>
      </c>
      <c r="F58" s="8">
        <v>420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614</v>
      </c>
      <c r="J58" s="16">
        <f t="shared" si="9"/>
        <v>7</v>
      </c>
      <c r="K58" s="16">
        <f>VLOOKUP(A:A,[1]TDSheet!$A:$P,16,0)</f>
        <v>480</v>
      </c>
      <c r="L58" s="16"/>
      <c r="M58" s="16"/>
      <c r="N58" s="16"/>
      <c r="O58" s="16">
        <f t="shared" si="10"/>
        <v>124.2</v>
      </c>
      <c r="P58" s="18">
        <v>360</v>
      </c>
      <c r="Q58" s="19">
        <f t="shared" si="11"/>
        <v>10.144927536231885</v>
      </c>
      <c r="R58" s="16">
        <f t="shared" si="12"/>
        <v>3.3816425120772946</v>
      </c>
      <c r="S58" s="16">
        <f>VLOOKUP(A:A,[1]TDSheet!$A:$T,20,0)</f>
        <v>140.80000000000001</v>
      </c>
      <c r="T58" s="16">
        <f>VLOOKUP(A:A,[1]TDSheet!$A:$O,15,0)</f>
        <v>157.19999999999999</v>
      </c>
      <c r="U58" s="16">
        <f>VLOOKUP(A:A,[3]TDSheet!$A:$D,4,0)</f>
        <v>125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28</v>
      </c>
      <c r="AA58" s="16">
        <f t="shared" si="13"/>
        <v>360</v>
      </c>
      <c r="AB58" s="16">
        <f>VLOOKUP(A:A,[1]TDSheet!$A:$AB,28,0)</f>
        <v>0</v>
      </c>
      <c r="AC58" s="16">
        <f>AA58/12</f>
        <v>30</v>
      </c>
      <c r="AD58" s="21">
        <f>VLOOKUP(A:A,[1]TDSheet!$A:$AD,30,0)</f>
        <v>0.3</v>
      </c>
      <c r="AE58" s="16">
        <f t="shared" si="17"/>
        <v>100.8</v>
      </c>
      <c r="AF58" s="16"/>
      <c r="AG58" s="16"/>
      <c r="AH58" s="16"/>
    </row>
    <row r="59" spans="1:34" s="1" customFormat="1" ht="11.1" customHeight="1" outlineLevel="1" x14ac:dyDescent="0.2">
      <c r="A59" s="7" t="s">
        <v>46</v>
      </c>
      <c r="B59" s="7" t="s">
        <v>9</v>
      </c>
      <c r="C59" s="8">
        <v>768</v>
      </c>
      <c r="D59" s="8">
        <v>357</v>
      </c>
      <c r="E59" s="8">
        <v>668</v>
      </c>
      <c r="F59" s="8">
        <v>436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679</v>
      </c>
      <c r="J59" s="16">
        <f t="shared" si="9"/>
        <v>-11</v>
      </c>
      <c r="K59" s="16">
        <f>VLOOKUP(A:A,[1]TDSheet!$A:$P,16,0)</f>
        <v>420</v>
      </c>
      <c r="L59" s="16"/>
      <c r="M59" s="16"/>
      <c r="N59" s="16"/>
      <c r="O59" s="16">
        <f t="shared" si="10"/>
        <v>133.6</v>
      </c>
      <c r="P59" s="18">
        <v>360</v>
      </c>
      <c r="Q59" s="19">
        <f t="shared" si="11"/>
        <v>9.1017964071856294</v>
      </c>
      <c r="R59" s="16">
        <f t="shared" si="12"/>
        <v>3.2634730538922159</v>
      </c>
      <c r="S59" s="16">
        <f>VLOOKUP(A:A,[1]TDSheet!$A:$T,20,0)</f>
        <v>161</v>
      </c>
      <c r="T59" s="16">
        <f>VLOOKUP(A:A,[1]TDSheet!$A:$O,15,0)</f>
        <v>154</v>
      </c>
      <c r="U59" s="16">
        <f>VLOOKUP(A:A,[3]TDSheet!$A:$D,4,0)</f>
        <v>208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28</v>
      </c>
      <c r="AA59" s="16">
        <f t="shared" si="13"/>
        <v>360</v>
      </c>
      <c r="AB59" s="16">
        <f>VLOOKUP(A:A,[1]TDSheet!$A:$AB,28,0)</f>
        <v>0</v>
      </c>
      <c r="AC59" s="16">
        <f>AA59/12</f>
        <v>30</v>
      </c>
      <c r="AD59" s="21">
        <f>VLOOKUP(A:A,[1]TDSheet!$A:$AD,30,0)</f>
        <v>0.3</v>
      </c>
      <c r="AE59" s="16">
        <f t="shared" si="17"/>
        <v>100.8</v>
      </c>
      <c r="AF59" s="16"/>
      <c r="AG59" s="16"/>
      <c r="AH59" s="16"/>
    </row>
    <row r="60" spans="1:34" s="1" customFormat="1" ht="11.1" customHeight="1" outlineLevel="1" x14ac:dyDescent="0.2">
      <c r="A60" s="7" t="s">
        <v>47</v>
      </c>
      <c r="B60" s="7" t="s">
        <v>9</v>
      </c>
      <c r="C60" s="8">
        <v>239</v>
      </c>
      <c r="D60" s="8">
        <v>401</v>
      </c>
      <c r="E60" s="8">
        <v>321</v>
      </c>
      <c r="F60" s="8">
        <v>310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330</v>
      </c>
      <c r="J60" s="16">
        <f t="shared" si="9"/>
        <v>-9</v>
      </c>
      <c r="K60" s="16">
        <f>VLOOKUP(A:A,[1]TDSheet!$A:$P,16,0)</f>
        <v>140</v>
      </c>
      <c r="L60" s="16"/>
      <c r="M60" s="16"/>
      <c r="N60" s="16"/>
      <c r="O60" s="16">
        <f t="shared" si="10"/>
        <v>64.2</v>
      </c>
      <c r="P60" s="18">
        <v>140</v>
      </c>
      <c r="Q60" s="19">
        <f t="shared" si="11"/>
        <v>9.1900311526479754</v>
      </c>
      <c r="R60" s="16">
        <f t="shared" si="12"/>
        <v>4.8286604361370715</v>
      </c>
      <c r="S60" s="16">
        <f>VLOOKUP(A:A,[1]TDSheet!$A:$T,20,0)</f>
        <v>54.8</v>
      </c>
      <c r="T60" s="16">
        <f>VLOOKUP(A:A,[1]TDSheet!$A:$O,15,0)</f>
        <v>63</v>
      </c>
      <c r="U60" s="16">
        <f>VLOOKUP(A:A,[3]TDSheet!$A:$D,4,0)</f>
        <v>83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14</v>
      </c>
      <c r="AA60" s="16">
        <f t="shared" si="13"/>
        <v>140</v>
      </c>
      <c r="AB60" s="16">
        <f>VLOOKUP(A:A,[1]TDSheet!$A:$AB,28,0)</f>
        <v>0</v>
      </c>
      <c r="AC60" s="16">
        <f>AA60/14</f>
        <v>10</v>
      </c>
      <c r="AD60" s="21">
        <f>VLOOKUP(A:A,[1]TDSheet!$A:$AD,30,0)</f>
        <v>0.3</v>
      </c>
      <c r="AE60" s="16">
        <f t="shared" si="17"/>
        <v>58.8</v>
      </c>
      <c r="AF60" s="16"/>
      <c r="AG60" s="16"/>
      <c r="AH60" s="16"/>
    </row>
    <row r="61" spans="1:34" s="1" customFormat="1" ht="11.1" customHeight="1" outlineLevel="1" x14ac:dyDescent="0.2">
      <c r="A61" s="7" t="s">
        <v>48</v>
      </c>
      <c r="B61" s="7" t="s">
        <v>9</v>
      </c>
      <c r="C61" s="8">
        <v>1730</v>
      </c>
      <c r="D61" s="8">
        <v>3425</v>
      </c>
      <c r="E61" s="8">
        <v>3387</v>
      </c>
      <c r="F61" s="8">
        <v>1698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3464</v>
      </c>
      <c r="J61" s="16">
        <f t="shared" si="9"/>
        <v>-77</v>
      </c>
      <c r="K61" s="16">
        <f>VLOOKUP(A:A,[1]TDSheet!$A:$P,16,0)</f>
        <v>1100</v>
      </c>
      <c r="L61" s="16"/>
      <c r="M61" s="16"/>
      <c r="N61" s="16">
        <v>720</v>
      </c>
      <c r="O61" s="16">
        <f t="shared" si="10"/>
        <v>437.4</v>
      </c>
      <c r="P61" s="18">
        <v>480</v>
      </c>
      <c r="Q61" s="19">
        <f t="shared" si="11"/>
        <v>7.4942844078646553</v>
      </c>
      <c r="R61" s="16">
        <f t="shared" si="12"/>
        <v>3.8820301783264748</v>
      </c>
      <c r="S61" s="16">
        <f>VLOOKUP(A:A,[1]TDSheet!$A:$T,20,0)</f>
        <v>473.8</v>
      </c>
      <c r="T61" s="16">
        <f>VLOOKUP(A:A,[1]TDSheet!$A:$O,15,0)</f>
        <v>501.6</v>
      </c>
      <c r="U61" s="16">
        <f>VLOOKUP(A:A,[3]TDSheet!$A:$D,4,0)</f>
        <v>559</v>
      </c>
      <c r="V61" s="16">
        <f>VLOOKUP(A:A,[4]TDSheet!$A:$D,4,0)</f>
        <v>1200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98</v>
      </c>
      <c r="AA61" s="16">
        <f t="shared" si="13"/>
        <v>1200</v>
      </c>
      <c r="AB61" s="16">
        <f>VLOOKUP(A:A,[1]TDSheet!$A:$AB,28,0)</f>
        <v>0</v>
      </c>
      <c r="AC61" s="16">
        <f>AA61/12</f>
        <v>100</v>
      </c>
      <c r="AD61" s="21">
        <f>VLOOKUP(A:A,[1]TDSheet!$A:$AD,30,0)</f>
        <v>0.25</v>
      </c>
      <c r="AE61" s="16">
        <f t="shared" si="17"/>
        <v>294</v>
      </c>
      <c r="AF61" s="16"/>
      <c r="AG61" s="16"/>
      <c r="AH61" s="16"/>
    </row>
    <row r="62" spans="1:34" s="1" customFormat="1" ht="11.1" customHeight="1" outlineLevel="1" x14ac:dyDescent="0.2">
      <c r="A62" s="7" t="s">
        <v>49</v>
      </c>
      <c r="B62" s="7" t="s">
        <v>9</v>
      </c>
      <c r="C62" s="8">
        <v>363</v>
      </c>
      <c r="D62" s="8">
        <v>344</v>
      </c>
      <c r="E62" s="8">
        <v>434</v>
      </c>
      <c r="F62" s="8">
        <v>264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443</v>
      </c>
      <c r="J62" s="16">
        <f t="shared" si="9"/>
        <v>-9</v>
      </c>
      <c r="K62" s="16">
        <f>VLOOKUP(A:A,[1]TDSheet!$A:$P,16,0)</f>
        <v>240</v>
      </c>
      <c r="L62" s="16"/>
      <c r="M62" s="16"/>
      <c r="N62" s="16"/>
      <c r="O62" s="16">
        <f t="shared" si="10"/>
        <v>86.8</v>
      </c>
      <c r="P62" s="18">
        <v>100</v>
      </c>
      <c r="Q62" s="19">
        <f t="shared" si="11"/>
        <v>6.9585253456221201</v>
      </c>
      <c r="R62" s="16">
        <f t="shared" si="12"/>
        <v>3.0414746543778803</v>
      </c>
      <c r="S62" s="16">
        <f>VLOOKUP(A:A,[1]TDSheet!$A:$T,20,0)</f>
        <v>84.6</v>
      </c>
      <c r="T62" s="16">
        <f>VLOOKUP(A:A,[1]TDSheet!$A:$O,15,0)</f>
        <v>96.4</v>
      </c>
      <c r="U62" s="16">
        <f>VLOOKUP(A:A,[3]TDSheet!$A:$D,4,0)</f>
        <v>125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14</v>
      </c>
      <c r="AA62" s="16">
        <f t="shared" si="13"/>
        <v>100</v>
      </c>
      <c r="AB62" s="16">
        <f>VLOOKUP(A:A,[1]TDSheet!$A:$AB,28,0)</f>
        <v>0</v>
      </c>
      <c r="AC62" s="16">
        <f>AA62/6</f>
        <v>16.666666666666668</v>
      </c>
      <c r="AD62" s="21">
        <f>VLOOKUP(A:A,[1]TDSheet!$A:$AD,30,0)</f>
        <v>0.2</v>
      </c>
      <c r="AE62" s="16">
        <f t="shared" si="17"/>
        <v>16.8</v>
      </c>
      <c r="AF62" s="16"/>
      <c r="AG62" s="16"/>
      <c r="AH62" s="16"/>
    </row>
    <row r="63" spans="1:34" s="1" customFormat="1" ht="11.1" customHeight="1" outlineLevel="1" x14ac:dyDescent="0.2">
      <c r="A63" s="7" t="s">
        <v>50</v>
      </c>
      <c r="B63" s="7" t="s">
        <v>9</v>
      </c>
      <c r="C63" s="8">
        <v>2682</v>
      </c>
      <c r="D63" s="8">
        <v>5377</v>
      </c>
      <c r="E63" s="8">
        <v>5634</v>
      </c>
      <c r="F63" s="8">
        <v>2253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5815</v>
      </c>
      <c r="J63" s="16">
        <f t="shared" si="9"/>
        <v>-181</v>
      </c>
      <c r="K63" s="16">
        <f>VLOOKUP(A:A,[1]TDSheet!$A:$P,16,0)</f>
        <v>2100</v>
      </c>
      <c r="L63" s="16"/>
      <c r="M63" s="16"/>
      <c r="N63" s="16">
        <v>1200</v>
      </c>
      <c r="O63" s="16">
        <f t="shared" si="10"/>
        <v>934.8</v>
      </c>
      <c r="P63" s="18">
        <v>2200</v>
      </c>
      <c r="Q63" s="19">
        <f t="shared" si="11"/>
        <v>7.0100556268720586</v>
      </c>
      <c r="R63" s="16">
        <f t="shared" si="12"/>
        <v>2.4101412066752248</v>
      </c>
      <c r="S63" s="16">
        <f>VLOOKUP(A:A,[1]TDSheet!$A:$T,20,0)</f>
        <v>778</v>
      </c>
      <c r="T63" s="16">
        <f>VLOOKUP(A:A,[1]TDSheet!$A:$O,15,0)</f>
        <v>908.8</v>
      </c>
      <c r="U63" s="16">
        <f>VLOOKUP(A:A,[3]TDSheet!$A:$D,4,0)</f>
        <v>1001</v>
      </c>
      <c r="V63" s="16">
        <f>VLOOKUP(A:A,[4]TDSheet!$A:$D,4,0)</f>
        <v>960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280</v>
      </c>
      <c r="AA63" s="16">
        <f t="shared" si="13"/>
        <v>3400</v>
      </c>
      <c r="AB63" s="16">
        <f>VLOOKUP(A:A,[1]TDSheet!$A:$AB,28,0)</f>
        <v>0</v>
      </c>
      <c r="AC63" s="16">
        <f>AA63/12</f>
        <v>283.33333333333331</v>
      </c>
      <c r="AD63" s="21">
        <f>VLOOKUP(A:A,[1]TDSheet!$A:$AD,30,0)</f>
        <v>0.25</v>
      </c>
      <c r="AE63" s="16">
        <f t="shared" si="17"/>
        <v>840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427</v>
      </c>
      <c r="D64" s="8">
        <v>183</v>
      </c>
      <c r="E64" s="8">
        <v>347</v>
      </c>
      <c r="F64" s="8">
        <v>248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360</v>
      </c>
      <c r="J64" s="16">
        <f t="shared" si="9"/>
        <v>-13</v>
      </c>
      <c r="K64" s="16">
        <f>VLOOKUP(A:A,[1]TDSheet!$A:$P,16,0)</f>
        <v>160</v>
      </c>
      <c r="L64" s="16"/>
      <c r="M64" s="16"/>
      <c r="N64" s="16"/>
      <c r="O64" s="16">
        <f t="shared" si="10"/>
        <v>69.400000000000006</v>
      </c>
      <c r="P64" s="18">
        <v>160</v>
      </c>
      <c r="Q64" s="19">
        <f t="shared" si="11"/>
        <v>8.184438040345821</v>
      </c>
      <c r="R64" s="16">
        <f t="shared" si="12"/>
        <v>3.5734870317002878</v>
      </c>
      <c r="S64" s="16">
        <f>VLOOKUP(A:A,[1]TDSheet!$A:$T,20,0)</f>
        <v>78.599999999999994</v>
      </c>
      <c r="T64" s="16">
        <f>VLOOKUP(A:A,[1]TDSheet!$A:$O,15,0)</f>
        <v>71</v>
      </c>
      <c r="U64" s="16">
        <f>VLOOKUP(A:A,[3]TDSheet!$A:$D,4,0)</f>
        <v>117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28</v>
      </c>
      <c r="AA64" s="16">
        <f t="shared" si="13"/>
        <v>160</v>
      </c>
      <c r="AB64" s="16">
        <f>VLOOKUP(A:A,[1]TDSheet!$A:$AB,28,0)</f>
        <v>0</v>
      </c>
      <c r="AC64" s="16">
        <f>AA64/6</f>
        <v>26.666666666666668</v>
      </c>
      <c r="AD64" s="21">
        <f>VLOOKUP(A:A,[1]TDSheet!$A:$AD,30,0)</f>
        <v>0.2</v>
      </c>
      <c r="AE64" s="16">
        <f t="shared" si="17"/>
        <v>33.6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40.5</v>
      </c>
      <c r="D65" s="8"/>
      <c r="E65" s="8">
        <v>5.4</v>
      </c>
      <c r="F65" s="8">
        <v>35.1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</v>
      </c>
      <c r="J65" s="16">
        <f t="shared" si="9"/>
        <v>0.40000000000000036</v>
      </c>
      <c r="K65" s="16">
        <f>VLOOKUP(A:A,[1]TDSheet!$A:$P,16,0)</f>
        <v>0</v>
      </c>
      <c r="L65" s="16"/>
      <c r="M65" s="16"/>
      <c r="N65" s="16"/>
      <c r="O65" s="16">
        <f t="shared" si="10"/>
        <v>1.08</v>
      </c>
      <c r="P65" s="18"/>
      <c r="Q65" s="19">
        <f t="shared" si="11"/>
        <v>32.5</v>
      </c>
      <c r="R65" s="16">
        <f t="shared" si="12"/>
        <v>32.5</v>
      </c>
      <c r="S65" s="16">
        <f>VLOOKUP(A:A,[1]TDSheet!$A:$T,20,0)</f>
        <v>0</v>
      </c>
      <c r="T65" s="16">
        <f>VLOOKUP(A:A,[1]TDSheet!$A:$O,15,0)</f>
        <v>1.6199999999999999</v>
      </c>
      <c r="U65" s="16">
        <f>VLOOKUP(A:A,[3]TDSheet!$A:$D,4,0)</f>
        <v>5.4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22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51</v>
      </c>
      <c r="B66" s="7" t="s">
        <v>8</v>
      </c>
      <c r="C66" s="8">
        <v>2150</v>
      </c>
      <c r="D66" s="8">
        <v>545</v>
      </c>
      <c r="E66" s="8">
        <v>1776</v>
      </c>
      <c r="F66" s="8">
        <v>839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1854</v>
      </c>
      <c r="J66" s="16">
        <f t="shared" si="9"/>
        <v>-78</v>
      </c>
      <c r="K66" s="16">
        <f>VLOOKUP(A:A,[1]TDSheet!$A:$P,16,0)</f>
        <v>200</v>
      </c>
      <c r="L66" s="16"/>
      <c r="M66" s="16"/>
      <c r="N66" s="16"/>
      <c r="O66" s="16">
        <f t="shared" si="10"/>
        <v>355.2</v>
      </c>
      <c r="P66" s="18">
        <v>1460</v>
      </c>
      <c r="Q66" s="19">
        <f t="shared" si="11"/>
        <v>7.0354729729729728</v>
      </c>
      <c r="R66" s="16">
        <f t="shared" si="12"/>
        <v>2.3620495495495497</v>
      </c>
      <c r="S66" s="16">
        <f>VLOOKUP(A:A,[1]TDSheet!$A:$T,20,0)</f>
        <v>204</v>
      </c>
      <c r="T66" s="16">
        <f>VLOOKUP(A:A,[1]TDSheet!$A:$O,15,0)</f>
        <v>268</v>
      </c>
      <c r="U66" s="16">
        <f>VLOOKUP(A:A,[3]TDSheet!$A:$D,4,0)</f>
        <v>545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288</v>
      </c>
      <c r="AA66" s="16">
        <f t="shared" si="13"/>
        <v>1460</v>
      </c>
      <c r="AB66" s="16" t="str">
        <f>VLOOKUP(A:A,[1]TDSheet!$A:$AB,28,0)</f>
        <v>сниж</v>
      </c>
      <c r="AC66" s="16">
        <f>AA66/5</f>
        <v>292</v>
      </c>
      <c r="AD66" s="21">
        <f>VLOOKUP(A:A,[1]TDSheet!$A:$AD,30,0)</f>
        <v>1</v>
      </c>
      <c r="AE66" s="16">
        <f t="shared" si="17"/>
        <v>1440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2025-09-17T10:25:36Z</dcterms:modified>
</cp:coreProperties>
</file>