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C30186-1366-4595-89EE-1A16DBF78C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Z35" i="1"/>
  <c r="Z36" i="1" s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3" i="1" s="1"/>
  <c r="BM22" i="1"/>
  <c r="Y22" i="1"/>
  <c r="B511" i="1" s="1"/>
  <c r="P22" i="1"/>
  <c r="H10" i="1"/>
  <c r="A9" i="1"/>
  <c r="A10" i="1" s="1"/>
  <c r="D7" i="1"/>
  <c r="Q6" i="1"/>
  <c r="P2" i="1"/>
  <c r="BP41" i="1" l="1"/>
  <c r="BN41" i="1"/>
  <c r="Z41" i="1"/>
  <c r="BP76" i="1"/>
  <c r="BN76" i="1"/>
  <c r="Z76" i="1"/>
  <c r="BP117" i="1"/>
  <c r="BN117" i="1"/>
  <c r="Z117" i="1"/>
  <c r="BP163" i="1"/>
  <c r="BN163" i="1"/>
  <c r="Z163" i="1"/>
  <c r="BP192" i="1"/>
  <c r="BN192" i="1"/>
  <c r="Z192" i="1"/>
  <c r="BP216" i="1"/>
  <c r="BN216" i="1"/>
  <c r="Z216" i="1"/>
  <c r="BP289" i="1"/>
  <c r="BN289" i="1"/>
  <c r="Z289" i="1"/>
  <c r="BP323" i="1"/>
  <c r="BN323" i="1"/>
  <c r="Z323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29" i="1"/>
  <c r="BN29" i="1"/>
  <c r="Y37" i="1"/>
  <c r="Y36" i="1"/>
  <c r="BP35" i="1"/>
  <c r="BN35" i="1"/>
  <c r="BP56" i="1"/>
  <c r="BN56" i="1"/>
  <c r="Z56" i="1"/>
  <c r="BP101" i="1"/>
  <c r="BN101" i="1"/>
  <c r="Z101" i="1"/>
  <c r="BP138" i="1"/>
  <c r="BN138" i="1"/>
  <c r="Z138" i="1"/>
  <c r="Y144" i="1"/>
  <c r="BP143" i="1"/>
  <c r="BN143" i="1"/>
  <c r="Z143" i="1"/>
  <c r="Z144" i="1" s="1"/>
  <c r="BP147" i="1"/>
  <c r="BN147" i="1"/>
  <c r="Z147" i="1"/>
  <c r="Z150" i="1" s="1"/>
  <c r="BP173" i="1"/>
  <c r="BN173" i="1"/>
  <c r="Z173" i="1"/>
  <c r="BP204" i="1"/>
  <c r="BN204" i="1"/>
  <c r="Z204" i="1"/>
  <c r="BP250" i="1"/>
  <c r="BN250" i="1"/>
  <c r="Z250" i="1"/>
  <c r="BP301" i="1"/>
  <c r="BN301" i="1"/>
  <c r="Z301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Y44" i="1"/>
  <c r="Y90" i="1"/>
  <c r="Y106" i="1"/>
  <c r="Y150" i="1"/>
  <c r="Y174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Z449" i="1" s="1"/>
  <c r="BP456" i="1"/>
  <c r="BN456" i="1"/>
  <c r="Z456" i="1"/>
  <c r="BP476" i="1"/>
  <c r="BN476" i="1"/>
  <c r="Z476" i="1"/>
  <c r="Y489" i="1"/>
  <c r="BP487" i="1"/>
  <c r="BN487" i="1"/>
  <c r="Z487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Y71" i="1"/>
  <c r="Z74" i="1"/>
  <c r="BN74" i="1"/>
  <c r="Z82" i="1"/>
  <c r="BN82" i="1"/>
  <c r="Z89" i="1"/>
  <c r="BN89" i="1"/>
  <c r="Z96" i="1"/>
  <c r="BN96" i="1"/>
  <c r="Z103" i="1"/>
  <c r="BN103" i="1"/>
  <c r="Z115" i="1"/>
  <c r="BN115" i="1"/>
  <c r="Z121" i="1"/>
  <c r="BN121" i="1"/>
  <c r="Z132" i="1"/>
  <c r="BN132" i="1"/>
  <c r="BP132" i="1"/>
  <c r="Z149" i="1"/>
  <c r="BN149" i="1"/>
  <c r="Y169" i="1"/>
  <c r="Z161" i="1"/>
  <c r="BN161" i="1"/>
  <c r="Z165" i="1"/>
  <c r="BN165" i="1"/>
  <c r="Z171" i="1"/>
  <c r="Z174" i="1" s="1"/>
  <c r="BN171" i="1"/>
  <c r="BP171" i="1"/>
  <c r="Z188" i="1"/>
  <c r="BN188" i="1"/>
  <c r="Y200" i="1"/>
  <c r="Z194" i="1"/>
  <c r="BN194" i="1"/>
  <c r="Z198" i="1"/>
  <c r="BN198" i="1"/>
  <c r="Y212" i="1"/>
  <c r="Z206" i="1"/>
  <c r="BN206" i="1"/>
  <c r="Z210" i="1"/>
  <c r="BN210" i="1"/>
  <c r="Z221" i="1"/>
  <c r="BN221" i="1"/>
  <c r="Z228" i="1"/>
  <c r="BN228" i="1"/>
  <c r="Z229" i="1"/>
  <c r="BN229" i="1"/>
  <c r="Z245" i="1"/>
  <c r="BN245" i="1"/>
  <c r="Z252" i="1"/>
  <c r="BN252" i="1"/>
  <c r="Z259" i="1"/>
  <c r="BN259" i="1"/>
  <c r="Z260" i="1"/>
  <c r="BN260" i="1"/>
  <c r="Y264" i="1"/>
  <c r="Z268" i="1"/>
  <c r="BN268" i="1"/>
  <c r="Z291" i="1"/>
  <c r="BN291" i="1"/>
  <c r="Y304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24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BP88" i="1"/>
  <c r="BN88" i="1"/>
  <c r="Z88" i="1"/>
  <c r="BP95" i="1"/>
  <c r="BN95" i="1"/>
  <c r="Z95" i="1"/>
  <c r="F511" i="1"/>
  <c r="BP104" i="1"/>
  <c r="BN104" i="1"/>
  <c r="Z104" i="1"/>
  <c r="Y111" i="1"/>
  <c r="BP108" i="1"/>
  <c r="BN108" i="1"/>
  <c r="Z108" i="1"/>
  <c r="BP116" i="1"/>
  <c r="BN116" i="1"/>
  <c r="Z116" i="1"/>
  <c r="Y123" i="1"/>
  <c r="BP133" i="1"/>
  <c r="BN133" i="1"/>
  <c r="Z133" i="1"/>
  <c r="Y135" i="1"/>
  <c r="Y140" i="1"/>
  <c r="BP137" i="1"/>
  <c r="BN137" i="1"/>
  <c r="Z137" i="1"/>
  <c r="Z139" i="1" s="1"/>
  <c r="Y151" i="1"/>
  <c r="BP160" i="1"/>
  <c r="BN160" i="1"/>
  <c r="Z160" i="1"/>
  <c r="BP164" i="1"/>
  <c r="BN164" i="1"/>
  <c r="Z164" i="1"/>
  <c r="Y168" i="1"/>
  <c r="BP172" i="1"/>
  <c r="BN172" i="1"/>
  <c r="Z172" i="1"/>
  <c r="Y201" i="1"/>
  <c r="BP193" i="1"/>
  <c r="BN193" i="1"/>
  <c r="Z193" i="1"/>
  <c r="H9" i="1"/>
  <c r="Y24" i="1"/>
  <c r="BP77" i="1"/>
  <c r="BN77" i="1"/>
  <c r="Z77" i="1"/>
  <c r="Y79" i="1"/>
  <c r="Y84" i="1"/>
  <c r="BP81" i="1"/>
  <c r="BN81" i="1"/>
  <c r="Z81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Y124" i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E511" i="1"/>
  <c r="Y91" i="1"/>
  <c r="Y105" i="1"/>
  <c r="H511" i="1"/>
  <c r="Y145" i="1"/>
  <c r="I511" i="1"/>
  <c r="Y157" i="1"/>
  <c r="J511" i="1"/>
  <c r="Y184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Y213" i="1"/>
  <c r="Y218" i="1"/>
  <c r="BP215" i="1"/>
  <c r="BN215" i="1"/>
  <c r="Z215" i="1"/>
  <c r="BP224" i="1"/>
  <c r="BN224" i="1"/>
  <c r="Z224" i="1"/>
  <c r="BP227" i="1"/>
  <c r="BN227" i="1"/>
  <c r="Z227" i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BP335" i="1"/>
  <c r="BN335" i="1"/>
  <c r="Z335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324" i="1" l="1"/>
  <c r="Z217" i="1"/>
  <c r="Z168" i="1"/>
  <c r="Z134" i="1"/>
  <c r="Z90" i="1"/>
  <c r="Z443" i="1"/>
  <c r="Z489" i="1"/>
  <c r="Z379" i="1"/>
  <c r="Z337" i="1"/>
  <c r="Z303" i="1"/>
  <c r="Z293" i="1"/>
  <c r="Z255" i="1"/>
  <c r="Z230" i="1"/>
  <c r="Z349" i="1"/>
  <c r="Z123" i="1"/>
  <c r="Z118" i="1"/>
  <c r="Z105" i="1"/>
  <c r="Z97" i="1"/>
  <c r="Z83" i="1"/>
  <c r="Z200" i="1"/>
  <c r="Z473" i="1"/>
  <c r="Z398" i="1"/>
  <c r="Z317" i="1"/>
  <c r="Z311" i="1"/>
  <c r="Z246" i="1"/>
  <c r="Z111" i="1"/>
  <c r="Y503" i="1"/>
  <c r="Z415" i="1"/>
  <c r="Z270" i="1"/>
  <c r="Z212" i="1"/>
  <c r="Y501" i="1"/>
  <c r="Z78" i="1"/>
  <c r="Z70" i="1"/>
  <c r="Z64" i="1"/>
  <c r="Z32" i="1"/>
  <c r="Y505" i="1"/>
  <c r="Y502" i="1"/>
  <c r="Y504" i="1" s="1"/>
  <c r="Z506" i="1" l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<sst xmlns="http://schemas.openxmlformats.org/spreadsheetml/2006/main" count="2211" uniqueCount="807">
  <si>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</si>
  <si>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</si>
  <si>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</si>
  <si>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</si>
  <si>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</si>
  <si>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</si>
  <si>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</si>
  <si>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</si>
  <si>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</si>
  <si>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</si>
  <si>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</si>
  <si>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</si>
  <si>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</si>
  <si>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</si>
  <si>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</si>
  <si>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</si>
  <si>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</si>
  <si>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</si>
  <si>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</si>
  <si>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</si>
  <si>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</si>
  <si>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</si>
  <si>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</si>
  <si>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</si>
  <si>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</si>
  <si>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</si>
  <si>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</si>
  <si>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</si>
  <si>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</si>
  <si>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</si>
  <si>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</si>
  <si>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</si>
  <si>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</si>
  <si>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</si>
  <si>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</si>
  <si>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</si>
  <si>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</si>
  <si>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</si>
  <si>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</si>
  <si>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</si>
  <si>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</si>
  <si>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</si>
  <si>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</si>
  <si>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</si>
  <si>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</si>
  <si>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</si>
  <si>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</si>
  <si>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</si>
  <si>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</si>
  <si>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</si>
  <si>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</si>
  <si>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</si>
  <si>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</si>
  <si>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</si>
  <si>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</si>
  <si>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</si>
  <si>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</si>
  <si>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</si>
  <si>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</si>
  <si>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</si>
  <si>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</si>
  <si>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</si>
  <si>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</si>
  <si>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</si>
  <si>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</si>
  <si>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</si>
  <si>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</si>
  <si>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</si>
  <si>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</si>
  <si>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</si>
  <si>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</si>
  <si>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</si>
  <si>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</si>
  <si>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</si>
  <si>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</si>
  <si>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</si>
  <si>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</si>
  <si>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</si>
  <si>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</si>
  <si>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</si>
  <si>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</si>
  <si>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</si>
  <si>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</si>
  <si>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</si>
  <si>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</si>
  <si>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</si>
  <si>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</si>
  <si>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</si>
  <si>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</si>
  <si>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</si>
  <si>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</si>
  <si>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</si>
  <si>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</si>
  <si>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</si>
  <si>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</si>
  <si>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</si>
  <si>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</si>
  <si>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</si>
  <si>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</si>
  <si>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</si>
  <si>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</si>
  <si>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</si>
  <si>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</si>
  <si>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</si>
  <si>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</si>
  <si>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</si>
  <si>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</si>
  <si>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</si>
  <si>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</si>
  <si>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</si>
  <si>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</si>
  <si>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</si>
  <si>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</si>
  <si>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</si>
  <si>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</si>
  <si>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</si>
  <si>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</si>
  <si>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</si>
  <si>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</si>
  <si>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</si>
  <si>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</si>
  <si>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</si>
  <si>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</si>
  <si>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</si>
  <si>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</si>
  <si>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</si>
  <si>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</si>
  <si>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</si>
  <si>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</si>
  <si>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</si>
  <si>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</si>
  <si>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</si>
  <si>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</si>
  <si>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</si>
  <si>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</si>
  <si>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</si>
  <si>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</si>
  <si>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</si>
  <si>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</si>
  <si>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</si>
  <si>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</si>
  <si>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</si>
  <si>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</si>
  <si>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</si>
  <si>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</si>
  <si>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</si>
  <si>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</si>
  <si>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</si>
  <si>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</si>
  <si>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</si>
  <si>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</si>
  <si>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</si>
  <si>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</si>
  <si>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</si>
  <si>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</si>
  <si>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</si>
  <si>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</si>
  <si>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</si>
  <si>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</si>
  <si>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</si>
  <si>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</si>
  <si>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</si>
  <si>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</si>
  <si>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</si>
  <si>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</si>
  <si>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</si>
  <si>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</si>
  <si>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</si>
  <si>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</si>
  <si>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</si>
  <si>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</si>
  <si>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</si>
  <si>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</si>
  <si>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</si>
  <si>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</si>
  <si>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</si>
  <si>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</si>
  <si>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</si>
  <si>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</si>
  <si>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</si>
  <si>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</si>
  <si>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</si>
  <si>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</si>
  <si>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</si>
  <si>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</si>
  <si>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</si>
  <si>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</si>
  <si>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</si>
  <si>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</si>
  <si>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</si>
  <si>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</si>
  <si>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</si>
  <si>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</si>
  <si>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</si>
  <si>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</si>
  <si>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</si>
  <si>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</si>
  <si>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</si>
  <si>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</si>
  <si>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</si>
  <si>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</si>
  <si>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</si>
  <si>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</si>
  <si>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</si>
  <si>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</si>
  <si>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</si>
  <si>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</si>
  <si>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</si>
  <si>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</si>
  <si>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</si>
  <si>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</si>
  <si>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</si>
  <si>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</si>
  <si>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</si>
  <si>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</si>
  <si>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</si>
  <si>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</si>
  <si>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</si>
  <si>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</si>
  <si>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</si>
  <si>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</si>
  <si>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</si>
  <si>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</si>
  <si>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</si>
  <si>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</si>
  <si>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</si>
  <si>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</si>
  <si>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</si>
  <si>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</si>
  <si>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</si>
  <si>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</si>
  <si>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</si>
  <si>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</si>
  <si>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</si>
  <si>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</si>
  <si>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</si>
  <si>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</si>
  <si>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</si>
  <si>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</si>
  <si>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</si>
  <si>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</si>
  <si>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</si>
  <si>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</si>
  <si>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</si>
  <si>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</si>
  <si>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</si>
  <si>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</si>
  <si>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</si>
  <si>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</si>
  <si>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</si>
  <si>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</si>
  <si>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</si>
  <si>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</si>
  <si>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</si>
  <si>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</si>
  <si>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</si>
  <si>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</si>
  <si>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</si>
  <si>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</si>
  <si>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</si>
  <si>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</si>
  <si>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</si>
  <si>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</si>
  <si>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</si>
  <si>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</si>
  <si>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</si>
  <si>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</si>
  <si>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</si>
  <si>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</si>
  <si>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</si>
  <si>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</si>
  <si>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</si>
  <si>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</si>
  <si>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</si>
  <si>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</si>
  <si>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</si>
  <si>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</si>
  <si>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</si>
  <si>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</si>
  <si>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</si>
  <si>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</si>
  <si>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</si>
  <si>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</si>
  <si>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</si>
  <si>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</si>
  <si>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</si>
  <si>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</si>
  <si>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</si>
  <si>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</si>
  <si>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</si>
  <si>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</si>
  <si>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</si>
  <si>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</si>
  <si>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</si>
  <si>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</si>
  <si>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</si>
  <si>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</si>
  <si>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</si>
  <si>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</si>
  <si>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</si>
  <si>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</si>
  <si>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</si>
  <si>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</si>
  <si>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</si>
  <si>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</si>
  <si>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</si>
  <si>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</si>
  <si>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</si>
  <si>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</si>
  <si>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</si>
  <si>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</si>
  <si>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</si>
  <si>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</si>
  <si>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</si>
  <si>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</si>
  <si>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</si>
  <si>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</si>
  <si>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</si>
  <si>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</si>
  <si>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</si>
  <si>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</si>
  <si>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</si>
  <si>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</si>
  <si>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</si>
  <si>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</si>
  <si>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</si>
  <si>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</si>
  <si>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</si>
  <si>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</si>
  <si>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</si>
  <si>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</si>
  <si>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</si>
  <si>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</si>
  <si>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</si>
  <si>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</si>
  <si>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</si>
  <si>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</si>
  <si>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</si>
  <si>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</si>
  <si>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</si>
  <si>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</si>
  <si>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</si>
  <si>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</si>
  <si>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</si>
  <si>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</si>
  <si>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</si>
  <si>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</si>
  <si>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</si>
  <si>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</si>
  <si>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</si>
  <si>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</si>
  <si>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</si>
  <si>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</si>
  <si>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</si>
  <si>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</si>
  <si>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</si>
  <si>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</si>
  <si>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</si>
  <si>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</si>
  <si>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</si>
  <si>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</si>
  <si>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</si>
  <si>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</si>
  <si>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</si>
  <si>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</si>
  <si>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</si>
  <si>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</si>
  <si>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</si>
  <si>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</si>
  <si>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</si>
  <si>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</si>
  <si>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</si>
  <si>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</si>
  <si>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</si>
  <si>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</si>
  <si>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</si>
  <si>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</si>
  <si>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</si>
  <si>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</si>
  <si>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</si>
  <si>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</si>
  <si>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</si>
  <si>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</si>
  <si>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</si>
  <si>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</si>
  <si>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</si>
  <si>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</si>
  <si>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</si>
  <si>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</si>
  <si>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</si>
  <si>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</si>
  <si>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</si>
  <si>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</si>
  <si>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</si>
  <si>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</si>
  <si>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</si>
  <si>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</si>
  <si>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</si>
  <si>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</si>
  <si>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</si>
  <si>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</si>
  <si>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</si>
  <si>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</si>
  <si>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</si>
  <si>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</si>
  <si>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</si>
  <si>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</si>
  <si>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</si>
  <si>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</si>
  <si>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</si>
  <si>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</si>
  <si>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</si>
  <si>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</si>
  <si>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</si>
  <si>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</si>
  <si>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</si>
  <si>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</si>
  <si>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</si>
  <si>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</si>
  <si>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</si>
  <si>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</si>
  <si>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</si>
  <si>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</si>
  <si>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</si>
  <si>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</si>
  <si>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</si>
  <si>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</si>
  <si>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</si>
  <si>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</si>
  <si>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</si>
  <si>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</si>
  <si>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</si>
  <si>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</si>
  <si>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</si>
  <si>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</si>
  <si>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</si>
  <si>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</si>
  <si>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</si>
  <si>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</si>
  <si>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</si>
  <si>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</si>
  <si>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</si>
  <si>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</si>
  <si>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</si>
  <si>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</si>
  <si>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</si>
  <si>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</si>
  <si>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</si>
  <si>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</si>
  <si>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</si>
  <si>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</si>
  <si>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</si>
  <si>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</si>
  <si>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</si>
  <si>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</si>
  <si>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</si>
  <si>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</si>
  <si>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</si>
  <si>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</si>
  <si>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</si>
  <si>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</si>
  <si>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</si>
  <si>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</si>
  <si>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</si>
  <si>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</si>
  <si>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</si>
  <si>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</si>
  <si>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</si>
  <si>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</si>
  <si>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</si>
  <si>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</si>
  <si>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</si>
  <si>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</si>
  <si>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</si>
  <si>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</si>
  <si>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</si>
  <si>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</si>
  <si>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</si>
  <si>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</si>
  <si>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</si>
  <si>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</si>
  <si>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</si>
  <si>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</si>
  <si>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</si>
  <si>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</si>
  <si>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</si>
  <si>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</si>
  <si>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</si>
  <si>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</si>
  <si>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</si>
  <si>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</si>
  <si>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</si>
  <si>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</si>
  <si>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</si>
  <si>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</si>
  <si>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</si>
  <si>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</si>
  <si>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</si>
  <si>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</si>
  <si>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</si>
  <si>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</si>
  <si>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</si>
  <si>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</si>
  <si>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</si>
  <si>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</si>
  <si>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</si>
  <si>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</si>
  <si>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</si>
  <si>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</si>
  <si>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</si>
  <si>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</si>
  <si>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</si>
  <si>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</si>
  <si>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</si>
  <si>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</si>
  <si>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</si>
  <si>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</si>
  <si>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</si>
  <si>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</si>
  <si>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</si>
  <si>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</si>
  <si>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</si>
  <si>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</si>
  <si>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</si>
  <si>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</si>
  <si>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</si>
  <si>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</si>
  <si>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</si>
  <si>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</si>
  <si>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</si>
  <si>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</si>
  <si>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</si>
  <si>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</si>
  <si>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</si>
  <si>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</si>
  <si>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</si>
  <si>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</si>
  <si>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</si>
  <si>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</si>
  <si>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</si>
  <si>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</si>
  <si>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</si>
  <si>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</si>
  <si>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</si>
  <si>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</si>
  <si>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</si>
  <si>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</si>
  <si>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</si>
  <si>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</si>
  <si>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</si>
  <si>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</si>
  <si>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</si>
  <si>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</si>
  <si>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</si>
  <si>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</si>
  <si>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</si>
  <si>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</si>
  <si>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</si>
  <si>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</si>
  <si>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</si>
  <si>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</si>
  <si>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</si>
  <si>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</si>
  <si>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</si>
  <si>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</si>
  <si>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</si>
  <si>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</si>
  <si>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</si>
  <si>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</si>
  <si>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</si>
  <si>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</si>
  <si>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</si>
  <si>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</si>
  <si>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</si>
  <si>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</si>
  <si>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</si>
  <si>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</si>
  <si>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</si>
  <si>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</si>
  <si>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</si>
  <si>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</si>
  <si>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</si>
  <si>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</si>
  <si>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</si>
  <si>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</si>
  <si>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</si>
  <si>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</si>
  <si>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</si>
  <si>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</si>
  <si>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</si>
  <si>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</si>
  <si>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</si>
  <si>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</si>
  <si>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</si>
  <si>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</si>
  <si>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</si>
  <si>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</si>
  <si>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</si>
  <si>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</si>
  <si>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</si>
  <si>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</si>
  <si>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</si>
  <si>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</si>
  <si>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</si>
  <si>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</si>
  <si>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</si>
  <si>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</si>
  <si>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</si>
  <si>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</si>
  <si>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</si>
  <si>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</si>
  <si>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</si>
  <si>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</si>
  <si>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</si>
  <si>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</si>
  <si>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</si>
  <si>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</si>
  <si>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</si>
  <si>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</si>
  <si>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</si>
  <si>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</si>
  <si>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</si>
  <si>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</si>
  <si>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</si>
  <si>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</si>
  <si>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</si>
  <si>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</si>
  <si>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</si>
  <si>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</si>
  <si>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</si>
  <si>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</si>
  <si>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</si>
  <si>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</si>
  <si>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</si>
  <si>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</si>
  <si>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</si>
  <si>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</si>
  <si>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</si>
  <si>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</si>
  <si>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</si>
  <si>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</si>
  <si>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</si>
  <si>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</si>
  <si>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</si>
  <si>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</si>
  <si>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</si>
  <si>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</si>
  <si>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</si>
  <si>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</si>
  <si>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</si>
  <si>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</si>
  <si>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</si>
  <si>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</si>
  <si>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</si>
  <si>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</si>
  <si>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</si>
  <si>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</si>
  <si>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</si>
  <si>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</si>
  <si>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</si>
  <si>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</si>
  <si>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</si>
  <si>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</si>
  <si>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</si>
  <si>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</si>
  <si>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</si>
  <si>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</si>
  <si>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</si>
  <si>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</si>
  <si>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</si>
  <si>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</si>
  <si>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</si>
  <si>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</si>
  <si>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</si>
  <si>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</si>
  <si>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</si>
  <si>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</si>
  <si>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</si>
  <si>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</si>
  <si>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</si>
  <si>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</si>
  <si>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</si>
  <si>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</si>
  <si>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</si>
  <si>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</si>
  <si>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</si>
  <si>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</si>
  <si>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</si>
  <si>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</si>
  <si>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</si>
  <si>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</si>
  <si>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</si>
  <si>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</si>
  <si>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</si>
  <si>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</si>
  <si>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</si>
  <si>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</si>
  <si>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</si>
  <si>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</si>
  <si>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</si>
  <si>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</si>
  <si>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</si>
  <si>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</si>
  <si>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</si>
  <si>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</si>
  <si>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</si>
  <si>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</si>
  <si>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</si>
  <si>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</si>
  <si>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</si>
  <si>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</si>
  <si>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</si>
  <si>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</si>
  <si>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</si>
  <si>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</si>
  <si>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</si>
  <si>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</si>
  <si>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</si>
  <si>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</si>
  <si>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</si>
  <si>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</si>
  <si>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</si>
  <si>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</si>
  <si>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</si>
  <si>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</si>
  <si>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</si>
  <si>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</si>
  <si>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</si>
  <si>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</si>
  <si>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</si>
  <si>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</si>
  <si>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</si>
  <si>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</si>
  <si>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</si>
  <si>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</si>
  <si>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</si>
  <si>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</si>
  <si>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</si>
  <si>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</si>
  <si>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</si>
  <si>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</si>
  <si>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</si>
  <si>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</si>
  <si>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</si>
  <si>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</si>
  <si>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</si>
  <si>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</si>
  <si>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</si>
  <si>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</si>
  <si>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</si>
  <si>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</si>
  <si>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</si>
  <si>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</si>
  <si>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</si>
  <si>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</si>
  <si>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</si>
  <si>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</si>
  <si>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</si>
  <si>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</si>
  <si>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</si>
  <si>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</si>
  <si>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</si>
  <si>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</si>
  <si>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</si>
  <si>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</si>
  <si>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</si>
  <si>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</si>
  <si>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</si>
  <si>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</si>
  <si>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</si>
  <si>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</si>
  <si>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</si>
  <si>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</si>
  <si>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</si>
  <si>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</si>
  <si>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</si>
  <si>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</si>
  <si>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</si>
  <si>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</si>
  <si>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</si>
  <si>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</si>
  <si>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</si>
  <si>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</si>
  <si>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</si>
  <si>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</si>
  <si>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</si>
  <si>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</si>
  <si>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</si>
  <si>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</si>
  <si>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</si>
  <si>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</si>
  <si>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</si>
  <si>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</si>
  <si>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</si>
  <si>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</si>
  <si>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</si>
  <si>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</si>
  <si>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</si>
  <si>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</si>
  <si>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</si>
  <si>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</si>
  <si>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</si>
  <si>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</si>
  <si>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</si>
  <si>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</si>
  <si>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</si>
  <si>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8 европалет,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</si>
</sst>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45920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772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1</v>
      </c>
      <c r="Y35" s="550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1.6666666666666667</v>
      </c>
      <c r="Y36" s="551">
        <f>IFERROR(Y35/H35,"0")</f>
        <v>2</v>
      </c>
      <c r="Z36" s="551">
        <f>IFERROR(IF(Z35="",0,Z35),"0")</f>
        <v>1.302E-2</v>
      </c>
      <c r="AA36" s="552"/>
      <c r="AB36" s="552"/>
      <c r="AC36" s="552"/>
    </row>
    <row r="37" spans="1:68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1</v>
      </c>
      <c r="Y37" s="551">
        <f>IFERROR(SUM(Y35:Y35),"0")</f>
        <v>1.2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138</v>
      </c>
      <c r="Y41" s="550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143.55833333333331</v>
      </c>
      <c r="BN41" s="64">
        <f>IFERROR(Y41*I41/H41,"0")</f>
        <v>146.05499999999998</v>
      </c>
      <c r="BO41" s="64">
        <f>IFERROR(1/J41*(X41/H41),"0")</f>
        <v>0.19965277777777776</v>
      </c>
      <c r="BP41" s="64">
        <f>IFERROR(1/J41*(Y41/H41),"0")</f>
        <v>0.203125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12.777777777777777</v>
      </c>
      <c r="Y44" s="551">
        <f>IFERROR(Y41/H41,"0")+IFERROR(Y42/H42,"0")+IFERROR(Y43/H43,"0")</f>
        <v>13</v>
      </c>
      <c r="Z44" s="551">
        <f>IFERROR(IF(Z41="",0,Z41),"0")+IFERROR(IF(Z42="",0,Z42),"0")+IFERROR(IF(Z43="",0,Z43),"0")</f>
        <v>0.24674000000000001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138</v>
      </c>
      <c r="Y45" s="551">
        <f>IFERROR(SUM(Y41:Y43),"0")</f>
        <v>140.4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10</v>
      </c>
      <c r="Y52" s="55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10.388392857142858</v>
      </c>
      <c r="BN52" s="64">
        <f t="shared" ref="BN52:BN57" si="8">IFERROR(Y52*I52/H52,"0")</f>
        <v>11.635</v>
      </c>
      <c r="BO52" s="64">
        <f t="shared" ref="BO52:BO57" si="9">IFERROR(1/J52*(X52/H52),"0")</f>
        <v>1.3950892857142858E-2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0.8928571428571429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1.898E-2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10</v>
      </c>
      <c r="Y59" s="551">
        <f>IFERROR(SUM(Y52:Y57),"0")</f>
        <v>11.2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60</v>
      </c>
      <c r="Y61" s="55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5.5555555555555554</v>
      </c>
      <c r="Y64" s="551">
        <f>IFERROR(Y61/H61,"0")+IFERROR(Y62/H62,"0")+IFERROR(Y63/H63,"0")</f>
        <v>6.0000000000000009</v>
      </c>
      <c r="Z64" s="551">
        <f>IFERROR(IF(Z61="",0,Z61),"0")+IFERROR(IF(Z62="",0,Z62),"0")+IFERROR(IF(Z63="",0,Z63),"0")</f>
        <v>0.11388000000000001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60</v>
      </c>
      <c r="Y65" s="551">
        <f>IFERROR(SUM(Y61:Y63),"0")</f>
        <v>64.800000000000011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159</v>
      </c>
      <c r="Y87" s="550">
        <f>IFERROR(IF(X87="",0,CEILING((X87/$H87),1)*$H87),"")</f>
        <v>162</v>
      </c>
      <c r="Z87" s="36">
        <f>IFERROR(IF(Y87=0,"",ROUNDUP(Y87/H87,0)*0.01898),"")</f>
        <v>0.28470000000000001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165.40416666666667</v>
      </c>
      <c r="BN87" s="64">
        <f>IFERROR(Y87*I87/H87,"0")</f>
        <v>168.52499999999998</v>
      </c>
      <c r="BO87" s="64">
        <f>IFERROR(1/J87*(X87/H87),"0")</f>
        <v>0.23003472222222221</v>
      </c>
      <c r="BP87" s="64">
        <f>IFERROR(1/J87*(Y87/H87),"0")</f>
        <v>0.23437499999999997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55</v>
      </c>
      <c r="Y89" s="550">
        <f>IFERROR(IF(X89="",0,CEILING((X89/$H89),1)*$H89),"")</f>
        <v>58.5</v>
      </c>
      <c r="Z89" s="36">
        <f>IFERROR(IF(Y89=0,"",ROUNDUP(Y89/H89,0)*0.00902),"")</f>
        <v>0.11726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57.56666666666667</v>
      </c>
      <c r="BN89" s="64">
        <f>IFERROR(Y89*I89/H89,"0")</f>
        <v>61.230000000000004</v>
      </c>
      <c r="BO89" s="64">
        <f>IFERROR(1/J89*(X89/H89),"0")</f>
        <v>9.2592592592592587E-2</v>
      </c>
      <c r="BP89" s="64">
        <f>IFERROR(1/J89*(Y89/H89),"0")</f>
        <v>9.8484848484848481E-2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26.944444444444443</v>
      </c>
      <c r="Y90" s="551">
        <f>IFERROR(Y87/H87,"0")+IFERROR(Y88/H88,"0")+IFERROR(Y89/H89,"0")</f>
        <v>28</v>
      </c>
      <c r="Z90" s="551">
        <f>IFERROR(IF(Z87="",0,Z87),"0")+IFERROR(IF(Z88="",0,Z88),"0")+IFERROR(IF(Z89="",0,Z89),"0")</f>
        <v>0.40195999999999998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214</v>
      </c>
      <c r="Y91" s="551">
        <f>IFERROR(SUM(Y87:Y89),"0")</f>
        <v>220.5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50</v>
      </c>
      <c r="Y93" s="550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6.1728395061728394</v>
      </c>
      <c r="Y97" s="551">
        <f>IFERROR(Y93/H93,"0")+IFERROR(Y94/H94,"0")+IFERROR(Y95/H95,"0")+IFERROR(Y96/H96,"0")</f>
        <v>7</v>
      </c>
      <c r="Z97" s="551">
        <f>IFERROR(IF(Z93="",0,Z93),"0")+IFERROR(IF(Z94="",0,Z94),"0")+IFERROR(IF(Z95="",0,Z95),"0")+IFERROR(IF(Z96="",0,Z96),"0")</f>
        <v>0.13286000000000001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50</v>
      </c>
      <c r="Y98" s="551">
        <f>IFERROR(SUM(Y93:Y96),"0")</f>
        <v>56.699999999999996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15</v>
      </c>
      <c r="Y103" s="550">
        <f>IFERROR(IF(X103="",0,CEILING((X103/$H103),1)*$H103),"")</f>
        <v>18</v>
      </c>
      <c r="Z103" s="36">
        <f>IFERROR(IF(Y103=0,"",ROUNDUP(Y103/H103,0)*0.00902),"")</f>
        <v>3.6080000000000001E-2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15.700000000000001</v>
      </c>
      <c r="BN103" s="64">
        <f>IFERROR(Y103*I103/H103,"0")</f>
        <v>18.84</v>
      </c>
      <c r="BO103" s="64">
        <f>IFERROR(1/J103*(X103/H103),"0")</f>
        <v>2.5252525252525256E-2</v>
      </c>
      <c r="BP103" s="64">
        <f>IFERROR(1/J103*(Y103/H103),"0")</f>
        <v>3.0303030303030304E-2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3.3333333333333335</v>
      </c>
      <c r="Y105" s="551">
        <f>IFERROR(Y101/H101,"0")+IFERROR(Y102/H102,"0")+IFERROR(Y103/H103,"0")+IFERROR(Y104/H104,"0")</f>
        <v>4</v>
      </c>
      <c r="Z105" s="551">
        <f>IFERROR(IF(Z101="",0,Z101),"0")+IFERROR(IF(Z102="",0,Z102),"0")+IFERROR(IF(Z103="",0,Z103),"0")+IFERROR(IF(Z104="",0,Z104),"0")</f>
        <v>3.6080000000000001E-2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15</v>
      </c>
      <c r="Y106" s="551">
        <f>IFERROR(SUM(Y101:Y104),"0")</f>
        <v>18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47</v>
      </c>
      <c r="Y108" s="550">
        <f>IFERROR(IF(X108="",0,CEILING((X108/$H108),1)*$H108),"")</f>
        <v>54</v>
      </c>
      <c r="Z108" s="36">
        <f>IFERROR(IF(Y108=0,"",ROUNDUP(Y108/H108,0)*0.01898),"")</f>
        <v>9.4899999999999998E-2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48.893055555555549</v>
      </c>
      <c r="BN108" s="64">
        <f>IFERROR(Y108*I108/H108,"0")</f>
        <v>56.17499999999999</v>
      </c>
      <c r="BO108" s="64">
        <f>IFERROR(1/J108*(X108/H108),"0")</f>
        <v>6.7997685185185175E-2</v>
      </c>
      <c r="BP108" s="64">
        <f>IFERROR(1/J108*(Y108/H108),"0")</f>
        <v>7.8125E-2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19</v>
      </c>
      <c r="Y110" s="550">
        <f>IFERROR(IF(X110="",0,CEILING((X110/$H110),1)*$H110),"")</f>
        <v>19.2</v>
      </c>
      <c r="Z110" s="36">
        <f>IFERROR(IF(Y110=0,"",ROUNDUP(Y110/H110,0)*0.00651),"")</f>
        <v>5.2080000000000001E-2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20.425000000000001</v>
      </c>
      <c r="BN110" s="64">
        <f>IFERROR(Y110*I110/H110,"0")</f>
        <v>20.64</v>
      </c>
      <c r="BO110" s="64">
        <f>IFERROR(1/J110*(X110/H110),"0")</f>
        <v>4.3498168498168503E-2</v>
      </c>
      <c r="BP110" s="64">
        <f>IFERROR(1/J110*(Y110/H110),"0")</f>
        <v>4.3956043956043959E-2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12.268518518518519</v>
      </c>
      <c r="Y111" s="551">
        <f>IFERROR(Y108/H108,"0")+IFERROR(Y109/H109,"0")+IFERROR(Y110/H110,"0")</f>
        <v>13</v>
      </c>
      <c r="Z111" s="551">
        <f>IFERROR(IF(Z108="",0,Z108),"0")+IFERROR(IF(Z109="",0,Z109),"0")+IFERROR(IF(Z110="",0,Z110),"0")</f>
        <v>0.14698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66</v>
      </c>
      <c r="Y112" s="551">
        <f>IFERROR(SUM(Y108:Y110),"0")</f>
        <v>73.2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14</v>
      </c>
      <c r="Y114" s="550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14.886666666666667</v>
      </c>
      <c r="BN114" s="64">
        <f>IFERROR(Y114*I114/H114,"0")</f>
        <v>17.225999999999999</v>
      </c>
      <c r="BO114" s="64">
        <f>IFERROR(1/J114*(X114/H114),"0")</f>
        <v>2.7006172839506175E-2</v>
      </c>
      <c r="BP114" s="64">
        <f>IFERROR(1/J114*(Y114/H114),"0")</f>
        <v>3.125E-2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1.7283950617283952</v>
      </c>
      <c r="Y118" s="551">
        <f>IFERROR(Y114/H114,"0")+IFERROR(Y115/H115,"0")+IFERROR(Y116/H116,"0")+IFERROR(Y117/H117,"0")</f>
        <v>2</v>
      </c>
      <c r="Z118" s="551">
        <f>IFERROR(IF(Z114="",0,Z114),"0")+IFERROR(IF(Z115="",0,Z115),"0")+IFERROR(IF(Z116="",0,Z116),"0")+IFERROR(IF(Z117="",0,Z117),"0")</f>
        <v>3.7960000000000001E-2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14</v>
      </c>
      <c r="Y119" s="551">
        <f>IFERROR(SUM(Y114:Y117),"0")</f>
        <v>16.2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24</v>
      </c>
      <c r="Y155" s="550">
        <f>IFERROR(IF(X155="",0,CEILING((X155/$H155),1)*$H155),"")</f>
        <v>25.74</v>
      </c>
      <c r="Z155" s="36">
        <f>IFERROR(IF(Y155=0,"",ROUNDUP(Y155/H155,0)*0.00502),"")</f>
        <v>6.5259999999999999E-2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25.212121212121215</v>
      </c>
      <c r="BN155" s="64">
        <f>IFERROR(Y155*I155/H155,"0")</f>
        <v>27.04</v>
      </c>
      <c r="BO155" s="64">
        <f>IFERROR(1/J155*(X155/H155),"0")</f>
        <v>5.1800051800051802E-2</v>
      </c>
      <c r="BP155" s="64">
        <f>IFERROR(1/J155*(Y155/H155),"0")</f>
        <v>5.5555555555555559E-2</v>
      </c>
    </row>
    <row r="156" spans="1:68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12.121212121212121</v>
      </c>
      <c r="Y156" s="551">
        <f>IFERROR(Y155/H155,"0")</f>
        <v>13</v>
      </c>
      <c r="Z156" s="551">
        <f>IFERROR(IF(Z155="",0,Z155),"0")</f>
        <v>6.5259999999999999E-2</v>
      </c>
      <c r="AA156" s="552"/>
      <c r="AB156" s="552"/>
      <c r="AC156" s="552"/>
    </row>
    <row r="157" spans="1:68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24</v>
      </c>
      <c r="Y157" s="551">
        <f>IFERROR(SUM(Y155:Y155),"0")</f>
        <v>25.74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52</v>
      </c>
      <c r="Y159" s="550">
        <f t="shared" ref="Y159:Y167" si="11">IFERROR(IF(X159="",0,CEILING((X159/$H159),1)*$H159),"")</f>
        <v>54.6</v>
      </c>
      <c r="Z159" s="36">
        <f>IFERROR(IF(Y159=0,"",ROUNDUP(Y159/H159,0)*0.00902),"")</f>
        <v>0.11726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55.342857142857142</v>
      </c>
      <c r="BN159" s="64">
        <f t="shared" ref="BN159:BN167" si="13">IFERROR(Y159*I159/H159,"0")</f>
        <v>58.109999999999992</v>
      </c>
      <c r="BO159" s="64">
        <f t="shared" ref="BO159:BO167" si="14">IFERROR(1/J159*(X159/H159),"0")</f>
        <v>9.3795093795093792E-2</v>
      </c>
      <c r="BP159" s="64">
        <f t="shared" ref="BP159:BP167" si="15">IFERROR(1/J159*(Y159/H159),"0")</f>
        <v>9.8484848484848481E-2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50</v>
      </c>
      <c r="Y161" s="550">
        <f t="shared" si="11"/>
        <v>50.400000000000006</v>
      </c>
      <c r="Z161" s="36">
        <f>IFERROR(IF(Y161=0,"",ROUNDUP(Y161/H161,0)*0.00902),"")</f>
        <v>0.10824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52.5</v>
      </c>
      <c r="BN161" s="64">
        <f t="shared" si="13"/>
        <v>52.920000000000009</v>
      </c>
      <c r="BO161" s="64">
        <f t="shared" si="14"/>
        <v>9.0187590187590191E-2</v>
      </c>
      <c r="BP161" s="64">
        <f t="shared" si="15"/>
        <v>9.0909090909090912E-2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44</v>
      </c>
      <c r="Y162" s="550">
        <f t="shared" si="11"/>
        <v>44.1</v>
      </c>
      <c r="Z162" s="36">
        <f>IFERROR(IF(Y162=0,"",ROUNDUP(Y162/H162,0)*0.00502),"")</f>
        <v>0.10542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46.723809523809521</v>
      </c>
      <c r="BN162" s="64">
        <f t="shared" si="13"/>
        <v>46.83</v>
      </c>
      <c r="BO162" s="64">
        <f t="shared" si="14"/>
        <v>8.9540089540089546E-2</v>
      </c>
      <c r="BP162" s="64">
        <f t="shared" si="15"/>
        <v>8.9743589743589758E-2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2</v>
      </c>
      <c r="Y164" s="550">
        <f t="shared" si="11"/>
        <v>3.6</v>
      </c>
      <c r="Z164" s="36">
        <f>IFERROR(IF(Y164=0,"",ROUNDUP(Y164/H164,0)*0.00502),"")</f>
        <v>1.004E-2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2.1444444444444444</v>
      </c>
      <c r="BN164" s="64">
        <f t="shared" si="13"/>
        <v>3.8599999999999994</v>
      </c>
      <c r="BO164" s="64">
        <f t="shared" si="14"/>
        <v>4.7483380816714157E-3</v>
      </c>
      <c r="BP164" s="64">
        <f t="shared" si="15"/>
        <v>8.5470085470085479E-3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56</v>
      </c>
      <c r="Y165" s="550">
        <f t="shared" si="11"/>
        <v>56.7</v>
      </c>
      <c r="Z165" s="36">
        <f>IFERROR(IF(Y165=0,"",ROUNDUP(Y165/H165,0)*0.00502),"")</f>
        <v>0.13553999999999999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58.666666666666671</v>
      </c>
      <c r="BN165" s="64">
        <f t="shared" si="13"/>
        <v>59.400000000000006</v>
      </c>
      <c r="BO165" s="64">
        <f t="shared" si="14"/>
        <v>0.11396011396011396</v>
      </c>
      <c r="BP165" s="64">
        <f t="shared" si="15"/>
        <v>0.11538461538461539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73.015873015873012</v>
      </c>
      <c r="Y168" s="551">
        <f>IFERROR(Y159/H159,"0")+IFERROR(Y160/H160,"0")+IFERROR(Y161/H161,"0")+IFERROR(Y162/H162,"0")+IFERROR(Y163/H163,"0")+IFERROR(Y164/H164,"0")+IFERROR(Y165/H165,"0")+IFERROR(Y166/H166,"0")+IFERROR(Y167/H167,"0")</f>
        <v>75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0.47649999999999998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204</v>
      </c>
      <c r="Y169" s="551">
        <f>IFERROR(SUM(Y159:Y167),"0")</f>
        <v>209.39999999999998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hidden="1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120</v>
      </c>
      <c r="Y193" s="550">
        <f t="shared" si="16"/>
        <v>124.2</v>
      </c>
      <c r="Z193" s="36">
        <f>IFERROR(IF(Y193=0,"",ROUNDUP(Y193/H193,0)*0.00902),"")</f>
        <v>0.20746000000000001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124.66666666666667</v>
      </c>
      <c r="BN193" s="64">
        <f t="shared" si="18"/>
        <v>129.03</v>
      </c>
      <c r="BO193" s="64">
        <f t="shared" si="19"/>
        <v>0.16835016835016836</v>
      </c>
      <c r="BP193" s="64">
        <f t="shared" si="20"/>
        <v>0.17424242424242425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245</v>
      </c>
      <c r="Y195" s="550">
        <f t="shared" si="16"/>
        <v>248.4</v>
      </c>
      <c r="Z195" s="36">
        <f>IFERROR(IF(Y195=0,"",ROUNDUP(Y195/H195,0)*0.00902),"")</f>
        <v>0.41492000000000001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254.52777777777777</v>
      </c>
      <c r="BN195" s="64">
        <f t="shared" si="18"/>
        <v>258.06</v>
      </c>
      <c r="BO195" s="64">
        <f t="shared" si="19"/>
        <v>0.34371492704826034</v>
      </c>
      <c r="BP195" s="64">
        <f t="shared" si="20"/>
        <v>0.34848484848484851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67.592592592592581</v>
      </c>
      <c r="Y200" s="551">
        <f>IFERROR(Y192/H192,"0")+IFERROR(Y193/H193,"0")+IFERROR(Y194/H194,"0")+IFERROR(Y195/H195,"0")+IFERROR(Y196/H196,"0")+IFERROR(Y197/H197,"0")+IFERROR(Y198/H198,"0")+IFERROR(Y199/H199,"0")</f>
        <v>69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0.62238000000000004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365</v>
      </c>
      <c r="Y201" s="551">
        <f>IFERROR(SUM(Y192:Y199),"0")</f>
        <v>372.6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52</v>
      </c>
      <c r="Y205" s="550">
        <f t="shared" si="21"/>
        <v>52.199999999999996</v>
      </c>
      <c r="Z205" s="36">
        <f>IFERROR(IF(Y205=0,"",ROUNDUP(Y205/H205,0)*0.01898),"")</f>
        <v>0.11388000000000001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55.10206896551724</v>
      </c>
      <c r="BN205" s="64">
        <f t="shared" si="23"/>
        <v>55.313999999999993</v>
      </c>
      <c r="BO205" s="64">
        <f t="shared" si="24"/>
        <v>9.339080459770116E-2</v>
      </c>
      <c r="BP205" s="64">
        <f t="shared" si="25"/>
        <v>9.375E-2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130</v>
      </c>
      <c r="Y206" s="550">
        <f t="shared" si="21"/>
        <v>132</v>
      </c>
      <c r="Z206" s="36">
        <f t="shared" ref="Z206:Z211" si="26">IFERROR(IF(Y206=0,"",ROUNDUP(Y206/H206,0)*0.00651),"")</f>
        <v>0.35805000000000003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144.625</v>
      </c>
      <c r="BN206" s="64">
        <f t="shared" si="23"/>
        <v>146.85</v>
      </c>
      <c r="BO206" s="64">
        <f t="shared" si="24"/>
        <v>0.29761904761904767</v>
      </c>
      <c r="BP206" s="64">
        <f t="shared" si="25"/>
        <v>0.30219780219780223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164</v>
      </c>
      <c r="Y208" s="550">
        <f t="shared" si="21"/>
        <v>165.6</v>
      </c>
      <c r="Z208" s="36">
        <f t="shared" si="26"/>
        <v>0.44919000000000003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181.22</v>
      </c>
      <c r="BN208" s="64">
        <f t="shared" si="23"/>
        <v>182.988</v>
      </c>
      <c r="BO208" s="64">
        <f t="shared" si="24"/>
        <v>0.37545787545787551</v>
      </c>
      <c r="BP208" s="64">
        <f t="shared" si="25"/>
        <v>0.37912087912087916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112</v>
      </c>
      <c r="Y209" s="550">
        <f t="shared" si="21"/>
        <v>112.8</v>
      </c>
      <c r="Z209" s="36">
        <f t="shared" si="26"/>
        <v>0.30597000000000002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123.76</v>
      </c>
      <c r="BN209" s="64">
        <f t="shared" si="23"/>
        <v>124.64400000000001</v>
      </c>
      <c r="BO209" s="64">
        <f t="shared" si="24"/>
        <v>0.25641025641025644</v>
      </c>
      <c r="BP209" s="64">
        <f t="shared" si="25"/>
        <v>0.25824175824175827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86</v>
      </c>
      <c r="Y211" s="550">
        <f t="shared" si="21"/>
        <v>86.399999999999991</v>
      </c>
      <c r="Z211" s="36">
        <f t="shared" si="26"/>
        <v>0.23436000000000001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95.245000000000005</v>
      </c>
      <c r="BN211" s="64">
        <f t="shared" si="23"/>
        <v>95.687999999999988</v>
      </c>
      <c r="BO211" s="64">
        <f t="shared" si="24"/>
        <v>0.19688644688644691</v>
      </c>
      <c r="BP211" s="64">
        <f t="shared" si="25"/>
        <v>0.19780219780219782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210.97701149425293</v>
      </c>
      <c r="Y212" s="551">
        <f>IFERROR(Y203/H203,"0")+IFERROR(Y204/H204,"0")+IFERROR(Y205/H205,"0")+IFERROR(Y206/H206,"0")+IFERROR(Y207/H207,"0")+IFERROR(Y208/H208,"0")+IFERROR(Y209/H209,"0")+IFERROR(Y210/H210,"0")+IFERROR(Y211/H211,"0")</f>
        <v>213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1.4614500000000001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544</v>
      </c>
      <c r="Y213" s="551">
        <f>IFERROR(SUM(Y203:Y211),"0")</f>
        <v>549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3</v>
      </c>
      <c r="Y237" s="550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3.291666666666667</v>
      </c>
      <c r="BN237" s="64">
        <f>IFERROR(Y237*I237/H237,"0")</f>
        <v>3.95</v>
      </c>
      <c r="BO237" s="64">
        <f>IFERROR(1/J237*(X237/H237),"0")</f>
        <v>7.7160493827160481E-3</v>
      </c>
      <c r="BP237" s="64">
        <f>IFERROR(1/J237*(Y237/H237),"0")</f>
        <v>9.2592592592592587E-3</v>
      </c>
    </row>
    <row r="238" spans="1:68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1.6666666666666665</v>
      </c>
      <c r="Y238" s="551">
        <f>IFERROR(Y237/H237,"0")</f>
        <v>2</v>
      </c>
      <c r="Z238" s="551">
        <f>IFERROR(IF(Z237="",0,Z237),"0")</f>
        <v>1.18E-2</v>
      </c>
      <c r="AA238" s="552"/>
      <c r="AB238" s="552"/>
      <c r="AC238" s="552"/>
    </row>
    <row r="239" spans="1:68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3</v>
      </c>
      <c r="Y239" s="551">
        <f>IFERROR(SUM(Y237:Y237),"0")</f>
        <v>3.6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106</v>
      </c>
      <c r="Y315" s="550">
        <f>IFERROR(IF(X315="",0,CEILING((X315/$H315),1)*$H315),"")</f>
        <v>109.2</v>
      </c>
      <c r="Z315" s="36">
        <f>IFERROR(IF(Y315=0,"",ROUNDUP(Y315/H315,0)*0.01898),"")</f>
        <v>0.26572000000000001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113.05307692307693</v>
      </c>
      <c r="BN315" s="64">
        <f>IFERROR(Y315*I315/H315,"0")</f>
        <v>116.46600000000002</v>
      </c>
      <c r="BO315" s="64">
        <f>IFERROR(1/J315*(X315/H315),"0")</f>
        <v>0.21233974358974358</v>
      </c>
      <c r="BP315" s="64">
        <f>IFERROR(1/J315*(Y315/H315),"0")</f>
        <v>0.21875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13.589743589743589</v>
      </c>
      <c r="Y317" s="551">
        <f>IFERROR(Y314/H314,"0")+IFERROR(Y315/H315,"0")+IFERROR(Y316/H316,"0")</f>
        <v>14</v>
      </c>
      <c r="Z317" s="551">
        <f>IFERROR(IF(Z314="",0,Z314),"0")+IFERROR(IF(Z315="",0,Z315),"0")+IFERROR(IF(Z316="",0,Z316),"0")</f>
        <v>0.26572000000000001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106</v>
      </c>
      <c r="Y318" s="551">
        <f>IFERROR(SUM(Y314:Y316),"0")</f>
        <v>109.2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400</v>
      </c>
      <c r="Y342" s="550">
        <f t="shared" ref="Y342:Y348" si="38">IFERROR(IF(X342="",0,CEILING((X342/$H342),1)*$H342),"")</f>
        <v>405</v>
      </c>
      <c r="Z342" s="36">
        <f>IFERROR(IF(Y342=0,"",ROUNDUP(Y342/H342,0)*0.02175),"")</f>
        <v>0.58724999999999994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412.8</v>
      </c>
      <c r="BN342" s="64">
        <f t="shared" ref="BN342:BN348" si="40">IFERROR(Y342*I342/H342,"0")</f>
        <v>417.96000000000004</v>
      </c>
      <c r="BO342" s="64">
        <f t="shared" ref="BO342:BO348" si="41">IFERROR(1/J342*(X342/H342),"0")</f>
        <v>0.55555555555555558</v>
      </c>
      <c r="BP342" s="64">
        <f t="shared" ref="BP342:BP348" si="42">IFERROR(1/J342*(Y342/H342),"0")</f>
        <v>0.5625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462</v>
      </c>
      <c r="Y343" s="550">
        <f t="shared" si="38"/>
        <v>465</v>
      </c>
      <c r="Z343" s="36">
        <f>IFERROR(IF(Y343=0,"",ROUNDUP(Y343/H343,0)*0.02175),"")</f>
        <v>0.6742499999999999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476.78399999999999</v>
      </c>
      <c r="BN343" s="64">
        <f t="shared" si="40"/>
        <v>479.88</v>
      </c>
      <c r="BO343" s="64">
        <f t="shared" si="41"/>
        <v>0.64166666666666661</v>
      </c>
      <c r="BP343" s="64">
        <f t="shared" si="42"/>
        <v>0.64583333333333326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300</v>
      </c>
      <c r="Y344" s="550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77.466666666666669</v>
      </c>
      <c r="Y349" s="551">
        <f>IFERROR(Y342/H342,"0")+IFERROR(Y343/H343,"0")+IFERROR(Y344/H344,"0")+IFERROR(Y345/H345,"0")+IFERROR(Y346/H346,"0")+IFERROR(Y347/H347,"0")+IFERROR(Y348/H348,"0")</f>
        <v>78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1.6964999999999999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1162</v>
      </c>
      <c r="Y350" s="551">
        <f>IFERROR(SUM(Y342:Y348),"0")</f>
        <v>1170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600</v>
      </c>
      <c r="Y352" s="550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40</v>
      </c>
      <c r="Y354" s="551">
        <f>IFERROR(Y352/H352,"0")+IFERROR(Y353/H353,"0")</f>
        <v>40</v>
      </c>
      <c r="Z354" s="551">
        <f>IFERROR(IF(Z352="",0,Z352),"0")+IFERROR(IF(Z353="",0,Z353),"0")</f>
        <v>0.86999999999999988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600</v>
      </c>
      <c r="Y355" s="551">
        <f>IFERROR(SUM(Y352:Y353),"0")</f>
        <v>600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58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61.344666666666662</v>
      </c>
      <c r="BN362" s="64">
        <f>IFERROR(Y362*I362/H362,"0")</f>
        <v>66.632999999999996</v>
      </c>
      <c r="BO362" s="64">
        <f>IFERROR(1/J362*(X362/H362),"0")</f>
        <v>0.10069444444444445</v>
      </c>
      <c r="BP362" s="64">
        <f>IFERROR(1/J362*(Y362/H362),"0")</f>
        <v>0.109375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6.4444444444444446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58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17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17.68472222222222</v>
      </c>
      <c r="BN367" s="64">
        <f>IFERROR(Y367*I367/H367,"0")</f>
        <v>22.47</v>
      </c>
      <c r="BO367" s="64">
        <f>IFERROR(1/J367*(X367/H367),"0")</f>
        <v>2.4594907407407406E-2</v>
      </c>
      <c r="BP367" s="64">
        <f>IFERROR(1/J367*(Y367/H367),"0")</f>
        <v>3.125E-2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1.574074074074074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17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100</v>
      </c>
      <c r="Y377" s="550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105.76666666666667</v>
      </c>
      <c r="BN377" s="64">
        <f>IFERROR(Y377*I377/H377,"0")</f>
        <v>114.22799999999999</v>
      </c>
      <c r="BO377" s="64">
        <f>IFERROR(1/J377*(X377/H377),"0")</f>
        <v>0.1736111111111111</v>
      </c>
      <c r="BP377" s="64">
        <f>IFERROR(1/J377*(Y377/H377),"0")</f>
        <v>0.1875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11.111111111111111</v>
      </c>
      <c r="Y379" s="551">
        <f>IFERROR(Y377/H377,"0")+IFERROR(Y378/H378,"0")</f>
        <v>12</v>
      </c>
      <c r="Z379" s="551">
        <f>IFERROR(IF(Z377="",0,Z377),"0")+IFERROR(IF(Z378="",0,Z378),"0")</f>
        <v>0.22776000000000002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100</v>
      </c>
      <c r="Y380" s="551">
        <f>IFERROR(SUM(Y377:Y378),"0")</f>
        <v>108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7</v>
      </c>
      <c r="Y388" s="550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7.2722222222222221</v>
      </c>
      <c r="BN388" s="64">
        <f t="shared" ref="BN388:BN397" si="45">IFERROR(Y388*I388/H388,"0")</f>
        <v>11.22</v>
      </c>
      <c r="BO388" s="64">
        <f t="shared" ref="BO388:BO397" si="46">IFERROR(1/J388*(X388/H388),"0")</f>
        <v>9.8204264870931542E-3</v>
      </c>
      <c r="BP388" s="64">
        <f t="shared" ref="BP388:BP397" si="47">IFERROR(1/J388*(Y388/H388),"0")</f>
        <v>1.5151515151515152E-2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1.2962962962962963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1.804E-2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7</v>
      </c>
      <c r="Y399" s="551">
        <f>IFERROR(SUM(Y388:Y397),"0")</f>
        <v>10.8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61</v>
      </c>
      <c r="Y411" s="550">
        <f>IFERROR(IF(X411="",0,CEILING((X411/$H411),1)*$H411),"")</f>
        <v>64.800000000000011</v>
      </c>
      <c r="Z411" s="36">
        <f>IFERROR(IF(Y411=0,"",ROUNDUP(Y411/H411,0)*0.00902),"")</f>
        <v>0.10824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63.372222222222227</v>
      </c>
      <c r="BN411" s="64">
        <f>IFERROR(Y411*I411/H411,"0")</f>
        <v>67.320000000000007</v>
      </c>
      <c r="BO411" s="64">
        <f>IFERROR(1/J411*(X411/H411),"0")</f>
        <v>8.557800224466891E-2</v>
      </c>
      <c r="BP411" s="64">
        <f>IFERROR(1/J411*(Y411/H411),"0")</f>
        <v>9.0909090909090925E-2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11.296296296296296</v>
      </c>
      <c r="Y415" s="551">
        <f>IFERROR(Y411/H411,"0")+IFERROR(Y412/H412,"0")+IFERROR(Y413/H413,"0")+IFERROR(Y414/H414,"0")</f>
        <v>12.000000000000002</v>
      </c>
      <c r="Z415" s="551">
        <f>IFERROR(IF(Z411="",0,Z411),"0")+IFERROR(IF(Z412="",0,Z412),"0")+IFERROR(IF(Z413="",0,Z413),"0")+IFERROR(IF(Z414="",0,Z414),"0")</f>
        <v>0.10824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61</v>
      </c>
      <c r="Y416" s="551">
        <f>IFERROR(SUM(Y411:Y414),"0")</f>
        <v>64.800000000000011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46</v>
      </c>
      <c r="Y430" s="550">
        <f t="shared" ref="Y430:Y442" si="49">IFERROR(IF(X430="",0,CEILING((X430/$H430),1)*$H430),"")</f>
        <v>47.52</v>
      </c>
      <c r="Z430" s="36">
        <f t="shared" ref="Z430:Z436" si="50">IFERROR(IF(Y430=0,"",ROUNDUP(Y430/H430,0)*0.01196),"")</f>
        <v>0.10764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49.136363636363633</v>
      </c>
      <c r="BN430" s="64">
        <f t="shared" ref="BN430:BN442" si="52">IFERROR(Y430*I430/H430,"0")</f>
        <v>50.760000000000005</v>
      </c>
      <c r="BO430" s="64">
        <f t="shared" ref="BO430:BO442" si="53">IFERROR(1/J430*(X430/H430),"0")</f>
        <v>8.3770396270396258E-2</v>
      </c>
      <c r="BP430" s="64">
        <f t="shared" ref="BP430:BP442" si="54">IFERROR(1/J430*(Y430/H430),"0")</f>
        <v>8.6538461538461536E-2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6</v>
      </c>
      <c r="Y431" s="550">
        <f t="shared" si="49"/>
        <v>10.56</v>
      </c>
      <c r="Z431" s="36">
        <f t="shared" si="50"/>
        <v>2.392E-2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6.4090909090909083</v>
      </c>
      <c r="BN431" s="64">
        <f t="shared" si="52"/>
        <v>11.28</v>
      </c>
      <c r="BO431" s="64">
        <f t="shared" si="53"/>
        <v>1.0926573426573426E-2</v>
      </c>
      <c r="BP431" s="64">
        <f t="shared" si="54"/>
        <v>1.9230769230769232E-2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68</v>
      </c>
      <c r="Y432" s="550">
        <f t="shared" si="49"/>
        <v>68.64</v>
      </c>
      <c r="Z432" s="36">
        <f t="shared" si="50"/>
        <v>0.15548000000000001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72.636363636363626</v>
      </c>
      <c r="BN432" s="64">
        <f t="shared" si="52"/>
        <v>73.319999999999993</v>
      </c>
      <c r="BO432" s="64">
        <f t="shared" si="53"/>
        <v>0.12383449883449885</v>
      </c>
      <c r="BP432" s="64">
        <f t="shared" si="54"/>
        <v>0.125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80</v>
      </c>
      <c r="Y435" s="550">
        <f t="shared" si="49"/>
        <v>84.48</v>
      </c>
      <c r="Z435" s="36">
        <f t="shared" si="50"/>
        <v>0.19136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85.454545454545453</v>
      </c>
      <c r="BN435" s="64">
        <f t="shared" si="52"/>
        <v>90.24</v>
      </c>
      <c r="BO435" s="64">
        <f t="shared" si="53"/>
        <v>0.14568764568764569</v>
      </c>
      <c r="BP435" s="64">
        <f t="shared" si="54"/>
        <v>0.15384615384615385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37.878787878787875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0.47840000000000005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200</v>
      </c>
      <c r="Y444" s="551">
        <f>IFERROR(SUM(Y430:Y442),"0")</f>
        <v>211.2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50</v>
      </c>
      <c r="Y446" s="550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9.4696969696969688</v>
      </c>
      <c r="Y449" s="551">
        <f>IFERROR(Y446/H446,"0")+IFERROR(Y447/H447,"0")+IFERROR(Y448/H448,"0")</f>
        <v>10</v>
      </c>
      <c r="Z449" s="551">
        <f>IFERROR(IF(Z446="",0,Z446),"0")+IFERROR(IF(Z447="",0,Z447),"0")+IFERROR(IF(Z448="",0,Z448),"0")</f>
        <v>0.1196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50</v>
      </c>
      <c r="Y450" s="551">
        <f>IFERROR(SUM(Y446:Y448),"0")</f>
        <v>52.800000000000004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26</v>
      </c>
      <c r="Y452" s="550">
        <f t="shared" ref="Y452:Y457" si="55">IFERROR(IF(X452="",0,CEILING((X452/$H452),1)*$H452),"")</f>
        <v>26.400000000000002</v>
      </c>
      <c r="Z452" s="36">
        <f>IFERROR(IF(Y452=0,"",ROUNDUP(Y452/H452,0)*0.01196),"")</f>
        <v>5.9799999999999999E-2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27.77272727272727</v>
      </c>
      <c r="BN452" s="64">
        <f t="shared" ref="BN452:BN457" si="57">IFERROR(Y452*I452/H452,"0")</f>
        <v>28.200000000000003</v>
      </c>
      <c r="BO452" s="64">
        <f t="shared" ref="BO452:BO457" si="58">IFERROR(1/J452*(X452/H452),"0")</f>
        <v>4.7348484848484848E-2</v>
      </c>
      <c r="BP452" s="64">
        <f t="shared" ref="BP452:BP457" si="59">IFERROR(1/J452*(Y452/H452),"0")</f>
        <v>4.807692307692308E-2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52</v>
      </c>
      <c r="Y453" s="550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55.54545454545454</v>
      </c>
      <c r="BN453" s="64">
        <f t="shared" si="57"/>
        <v>56.400000000000006</v>
      </c>
      <c r="BO453" s="64">
        <f t="shared" si="58"/>
        <v>9.4696969696969696E-2</v>
      </c>
      <c r="BP453" s="64">
        <f t="shared" si="59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93</v>
      </c>
      <c r="Y454" s="550">
        <f t="shared" si="55"/>
        <v>95.04</v>
      </c>
      <c r="Z454" s="36">
        <f>IFERROR(IF(Y454=0,"",ROUNDUP(Y454/H454,0)*0.01196),"")</f>
        <v>0.21528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99.340909090909079</v>
      </c>
      <c r="BN454" s="64">
        <f t="shared" si="57"/>
        <v>101.52000000000001</v>
      </c>
      <c r="BO454" s="64">
        <f t="shared" si="58"/>
        <v>0.16936188811188813</v>
      </c>
      <c r="BP454" s="64">
        <f t="shared" si="59"/>
        <v>0.17307692307692307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32.386363636363633</v>
      </c>
      <c r="Y458" s="551">
        <f>IFERROR(Y452/H452,"0")+IFERROR(Y453/H453,"0")+IFERROR(Y454/H454,"0")+IFERROR(Y455/H455,"0")+IFERROR(Y456/H456,"0")+IFERROR(Y457/H457,"0")</f>
        <v>33</v>
      </c>
      <c r="Z458" s="551">
        <f>IFERROR(IF(Z452="",0,Z452),"0")+IFERROR(IF(Z453="",0,Z453),"0")+IFERROR(IF(Z454="",0,Z454),"0")+IFERROR(IF(Z455="",0,Z455),"0")+IFERROR(IF(Z456="",0,Z456),"0")+IFERROR(IF(Z457="",0,Z457),"0")</f>
        <v>0.39468000000000003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171</v>
      </c>
      <c r="Y459" s="551">
        <f>IFERROR(SUM(Y452:Y457),"0")</f>
        <v>174.24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4240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4348.18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4453.4228535605525</v>
      </c>
      <c r="Y502" s="551">
        <f>IFERROR(SUM(BN22:BN498),"0")</f>
        <v>4567.4939999999988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7</v>
      </c>
      <c r="Y503" s="38">
        <f>ROUNDUP(SUM(BP22:BP498),0)</f>
        <v>8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4628.4228535605525</v>
      </c>
      <c r="Y504" s="551">
        <f>GrossWeightTotalR+PalletQtyTotalR*25</f>
        <v>4767.4939999999988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679.22722486113298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698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8.1356099999999998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1.2</v>
      </c>
      <c r="C511" s="46">
        <f>IFERROR(Y41*1,"0")+IFERROR(Y42*1,"0")+IFERROR(Y43*1,"0")+IFERROR(Y47*1,"0")</f>
        <v>140.4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76.000000000000014</v>
      </c>
      <c r="E511" s="46">
        <f>IFERROR(Y87*1,"0")+IFERROR(Y88*1,"0")+IFERROR(Y89*1,"0")+IFERROR(Y93*1,"0")+IFERROR(Y94*1,"0")+IFERROR(Y95*1,"0")+IFERROR(Y96*1,"0")</f>
        <v>277.2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107.4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235.14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921.59999999999991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3.6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109.2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1833</v>
      </c>
      <c r="U511" s="46">
        <f>IFERROR(Y367*1,"0")+IFERROR(Y368*1,"0")+IFERROR(Y369*1,"0")+IFERROR(Y373*1,"0")+IFERROR(Y377*1,"0")+IFERROR(Y378*1,"0")+IFERROR(Y382*1,"0")</f>
        <v>129.6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10.8</v>
      </c>
      <c r="W511" s="46">
        <f>IFERROR(Y407*1,"0")+IFERROR(Y411*1,"0")+IFERROR(Y412*1,"0")+IFERROR(Y413*1,"0")+IFERROR(Y414*1,"0")</f>
        <v>64.800000000000011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438.24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162,00"/>
        <filter val="1,00"/>
        <filter val="1,30"/>
        <filter val="1,57"/>
        <filter val="1,67"/>
        <filter val="1,73"/>
        <filter val="10,00"/>
        <filter val="100,00"/>
        <filter val="106,00"/>
        <filter val="11,11"/>
        <filter val="11,30"/>
        <filter val="112,00"/>
        <filter val="12,12"/>
        <filter val="12,27"/>
        <filter val="12,78"/>
        <filter val="120,00"/>
        <filter val="13,59"/>
        <filter val="130,00"/>
        <filter val="138,00"/>
        <filter val="14,00"/>
        <filter val="15,00"/>
        <filter val="159,00"/>
        <filter val="164,00"/>
        <filter val="17,00"/>
        <filter val="171,00"/>
        <filter val="19,00"/>
        <filter val="2,00"/>
        <filter val="200,00"/>
        <filter val="204,00"/>
        <filter val="210,98"/>
        <filter val="214,00"/>
        <filter val="24,00"/>
        <filter val="245,00"/>
        <filter val="26,00"/>
        <filter val="26,94"/>
        <filter val="3,00"/>
        <filter val="3,33"/>
        <filter val="300,00"/>
        <filter val="32,39"/>
        <filter val="365,00"/>
        <filter val="37,88"/>
        <filter val="4 240,00"/>
        <filter val="4 453,42"/>
        <filter val="4 628,42"/>
        <filter val="40,00"/>
        <filter val="400,00"/>
        <filter val="44,00"/>
        <filter val="46,00"/>
        <filter val="462,00"/>
        <filter val="47,00"/>
        <filter val="5,56"/>
        <filter val="50,00"/>
        <filter val="52,00"/>
        <filter val="544,00"/>
        <filter val="55,00"/>
        <filter val="56,00"/>
        <filter val="58,00"/>
        <filter val="6,00"/>
        <filter val="6,17"/>
        <filter val="6,44"/>
        <filter val="60,00"/>
        <filter val="600,00"/>
        <filter val="61,00"/>
        <filter val="66,00"/>
        <filter val="67,59"/>
        <filter val="679,23"/>
        <filter val="68,00"/>
        <filter val="7"/>
        <filter val="7,00"/>
        <filter val="73,02"/>
        <filter val="77,47"/>
        <filter val="80,00"/>
        <filter val="86,00"/>
        <filter val="9,47"/>
        <filter val="93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