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C555D5-FD7D-4F03-8EE0-2D6301FEFD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2" i="1" l="1"/>
  <c r="X505" i="1"/>
  <c r="Z27" i="1"/>
  <c r="BN27" i="1"/>
  <c r="Z43" i="1"/>
  <c r="BN43" i="1"/>
  <c r="Z62" i="1"/>
  <c r="BN62" i="1"/>
  <c r="Z82" i="1"/>
  <c r="BN82" i="1"/>
  <c r="Z103" i="1"/>
  <c r="BN103" i="1"/>
  <c r="Z121" i="1"/>
  <c r="BN121" i="1"/>
  <c r="Z149" i="1"/>
  <c r="BN149" i="1"/>
  <c r="Y169" i="1"/>
  <c r="Z165" i="1"/>
  <c r="BN165" i="1"/>
  <c r="Z188" i="1"/>
  <c r="BN188" i="1"/>
  <c r="Y200" i="1"/>
  <c r="Z198" i="1"/>
  <c r="BN198" i="1"/>
  <c r="Z210" i="1"/>
  <c r="BN210" i="1"/>
  <c r="Z245" i="1"/>
  <c r="BN245" i="1"/>
  <c r="Z259" i="1"/>
  <c r="BN259" i="1"/>
  <c r="Z260" i="1"/>
  <c r="BN260" i="1"/>
  <c r="Z268" i="1"/>
  <c r="BN268" i="1"/>
  <c r="Z299" i="1"/>
  <c r="BN299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Y90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B511" i="1"/>
  <c r="X503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4" i="1" s="1"/>
  <c r="BN143" i="1"/>
  <c r="BP143" i="1"/>
  <c r="Z147" i="1"/>
  <c r="BN147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Z192" i="1"/>
  <c r="BN192" i="1"/>
  <c r="BP192" i="1"/>
  <c r="Z196" i="1"/>
  <c r="BN196" i="1"/>
  <c r="Z204" i="1"/>
  <c r="BN204" i="1"/>
  <c r="Z208" i="1"/>
  <c r="BN208" i="1"/>
  <c r="Z216" i="1"/>
  <c r="BN216" i="1"/>
  <c r="Z223" i="1"/>
  <c r="BN223" i="1"/>
  <c r="Z226" i="1"/>
  <c r="BN226" i="1"/>
  <c r="Z233" i="1"/>
  <c r="Z234" i="1" s="1"/>
  <c r="BN233" i="1"/>
  <c r="BP233" i="1"/>
  <c r="Y234" i="1"/>
  <c r="Z243" i="1"/>
  <c r="BN243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H9" i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BP358" i="1"/>
  <c r="BN358" i="1"/>
  <c r="Z358" i="1"/>
  <c r="Z359" i="1" s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168" i="1"/>
  <c r="Z111" i="1"/>
  <c r="Z354" i="1"/>
  <c r="Z123" i="1"/>
  <c r="Z83" i="1"/>
  <c r="X504" i="1"/>
  <c r="Z443" i="1"/>
  <c r="Z58" i="1"/>
  <c r="Z263" i="1"/>
  <c r="Z464" i="1"/>
  <c r="Z458" i="1"/>
  <c r="Z330" i="1"/>
  <c r="Z255" i="1"/>
  <c r="Z200" i="1"/>
  <c r="Z174" i="1"/>
  <c r="Z139" i="1"/>
  <c r="Z78" i="1"/>
  <c r="Z64" i="1"/>
  <c r="Z324" i="1"/>
  <c r="Z105" i="1"/>
  <c r="Z473" i="1"/>
  <c r="Z398" i="1"/>
  <c r="Z311" i="1"/>
  <c r="Z246" i="1"/>
  <c r="Z70" i="1"/>
  <c r="Z32" i="1"/>
  <c r="Y505" i="1"/>
  <c r="Y502" i="1"/>
  <c r="Z118" i="1"/>
  <c r="Z97" i="1"/>
  <c r="Z415" i="1"/>
  <c r="Y503" i="1"/>
  <c r="Z303" i="1"/>
  <c r="Z293" i="1"/>
  <c r="Z212" i="1"/>
  <c r="Y501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<sst xmlns="http://schemas.openxmlformats.org/spreadsheetml/2006/main" count="2211" uniqueCount="807">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</sst>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87" sqref="AA8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783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0.45833333333333331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18.518518518518519</v>
      </c>
      <c r="Y90" s="551">
        <f>IFERROR(Y87/H87,"0")+IFERROR(Y88/H88,"0")+IFERROR(Y89/H89,"0")</f>
        <v>19</v>
      </c>
      <c r="Z90" s="551">
        <f>IFERROR(IF(Z87="",0,Z87),"0")+IFERROR(IF(Z88="",0,Z88),"0")+IFERROR(IF(Z89="",0,Z89),"0")</f>
        <v>0.36062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200</v>
      </c>
      <c r="Y91" s="551">
        <f>IFERROR(SUM(Y87:Y89),"0")</f>
        <v>205.20000000000002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hidden="1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hidden="1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hidden="1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0</v>
      </c>
      <c r="Y200" s="551">
        <f>IFERROR(Y192/H192,"0")+IFERROR(Y193/H193,"0")+IFERROR(Y194/H194,"0")+IFERROR(Y195/H195,"0")+IFERROR(Y196/H196,"0")+IFERROR(Y197/H197,"0")+IFERROR(Y198/H198,"0")+IFERROR(Y199/H199,"0")</f>
        <v>0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2"/>
      <c r="AB200" s="552"/>
      <c r="AC200" s="552"/>
    </row>
    <row r="201" spans="1:68" hidden="1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0</v>
      </c>
      <c r="Y201" s="551">
        <f>IFERROR(SUM(Y192:Y199),"0")</f>
        <v>0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0</v>
      </c>
      <c r="Y212" s="551">
        <f>IFERROR(Y203/H203,"0")+IFERROR(Y204/H204,"0")+IFERROR(Y205/H205,"0")+IFERROR(Y206/H206,"0")+IFERROR(Y207/H207,"0")+IFERROR(Y208/H208,"0")+IFERROR(Y209/H209,"0")+IFERROR(Y210/H210,"0")+IFERROR(Y211/H211,"0")</f>
        <v>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2"/>
      <c r="AB212" s="552"/>
      <c r="AC212" s="552"/>
    </row>
    <row r="213" spans="1:68" hidden="1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0</v>
      </c>
      <c r="Y213" s="551">
        <f>IFERROR(SUM(Y203:Y211),"0")</f>
        <v>0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500</v>
      </c>
      <c r="Y342" s="550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33.333333333333336</v>
      </c>
      <c r="Y349" s="551">
        <f>IFERROR(Y342/H342,"0")+IFERROR(Y343/H343,"0")+IFERROR(Y344/H344,"0")+IFERROR(Y345/H345,"0")+IFERROR(Y346/H346,"0")+IFERROR(Y347/H347,"0")+IFERROR(Y348/H348,"0")</f>
        <v>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0.73949999999999994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500</v>
      </c>
      <c r="Y350" s="551">
        <f>IFERROR(SUM(Y342:Y348),"0")</f>
        <v>510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700</v>
      </c>
      <c r="Y352" s="550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46.666666666666664</v>
      </c>
      <c r="Y354" s="551">
        <f>IFERROR(Y352/H352,"0")+IFERROR(Y353/H353,"0")</f>
        <v>47</v>
      </c>
      <c r="Z354" s="551">
        <f>IFERROR(IF(Z352="",0,Z352),"0")+IFERROR(IF(Z353="",0,Z353),"0")</f>
        <v>1.0222499999999999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700</v>
      </c>
      <c r="Y355" s="551">
        <f>IFERROR(SUM(Y352:Y353),"0")</f>
        <v>705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700</v>
      </c>
      <c r="Y432" s="550">
        <f t="shared" si="49"/>
        <v>702.24</v>
      </c>
      <c r="Z432" s="36">
        <f t="shared" si="50"/>
        <v>1.5906800000000001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747.72727272727275</v>
      </c>
      <c r="BN432" s="64">
        <f t="shared" si="52"/>
        <v>750.11999999999989</v>
      </c>
      <c r="BO432" s="64">
        <f t="shared" si="53"/>
        <v>1.2747668997668997</v>
      </c>
      <c r="BP432" s="64">
        <f t="shared" si="54"/>
        <v>1.278846153846154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132.57575757575756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1.5906800000000001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700</v>
      </c>
      <c r="Y444" s="551">
        <f>IFERROR(SUM(Y430:Y442),"0")</f>
        <v>702.24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500</v>
      </c>
      <c r="Y446" s="550">
        <f>IFERROR(IF(X446="",0,CEILING((X446/$H446),1)*$H446),"")</f>
        <v>501.6</v>
      </c>
      <c r="Z446" s="36">
        <f>IFERROR(IF(Y446=0,"",ROUNDUP(Y446/H446,0)*0.01196),"")</f>
        <v>1.1362000000000001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534.09090909090912</v>
      </c>
      <c r="BN446" s="64">
        <f>IFERROR(Y446*I446/H446,"0")</f>
        <v>535.79999999999995</v>
      </c>
      <c r="BO446" s="64">
        <f>IFERROR(1/J446*(X446/H446),"0")</f>
        <v>0.91054778554778548</v>
      </c>
      <c r="BP446" s="64">
        <f>IFERROR(1/J446*(Y446/H446),"0")</f>
        <v>0.91346153846153855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94.696969696969688</v>
      </c>
      <c r="Y449" s="551">
        <f>IFERROR(Y446/H446,"0")+IFERROR(Y447/H447,"0")+IFERROR(Y448/H448,"0")</f>
        <v>95</v>
      </c>
      <c r="Z449" s="551">
        <f>IFERROR(IF(Z446="",0,Z446),"0")+IFERROR(IF(Z447="",0,Z447),"0")+IFERROR(IF(Z448="",0,Z448),"0")</f>
        <v>1.1362000000000001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500</v>
      </c>
      <c r="Y450" s="551">
        <f>IFERROR(SUM(Y446:Y448),"0")</f>
        <v>501.6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200</v>
      </c>
      <c r="Y454" s="550">
        <f t="shared" si="55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213.63636363636363</v>
      </c>
      <c r="BN454" s="64">
        <f t="shared" si="57"/>
        <v>214.32</v>
      </c>
      <c r="BO454" s="64">
        <f t="shared" si="58"/>
        <v>0.36421911421911418</v>
      </c>
      <c r="BP454" s="64">
        <f t="shared" si="59"/>
        <v>0.36538461538461542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38</v>
      </c>
      <c r="Z458" s="551">
        <f>IFERROR(IF(Z452="",0,Z452),"0")+IFERROR(IF(Z453="",0,Z453),"0")+IFERROR(IF(Z454="",0,Z454),"0")+IFERROR(IF(Z455="",0,Z455),"0")+IFERROR(IF(Z456="",0,Z456),"0")+IFERROR(IF(Z457="",0,Z457),"0")</f>
        <v>0.45448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200</v>
      </c>
      <c r="Y459" s="551">
        <f>IFERROR(SUM(Y452:Y457),"0")</f>
        <v>200.64000000000001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2800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2824.68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2941.9101010101008</v>
      </c>
      <c r="Y502" s="551">
        <f>IFERROR(SUM(BN22:BN498),"0")</f>
        <v>2967.5850000000005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3066.9101010101008</v>
      </c>
      <c r="Y504" s="551">
        <f>GrossWeightTotalR+PalletQtyTotalR*25</f>
        <v>3092.5850000000005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363.67003367003366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366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5.3037299999999998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205.20000000000002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1404.4800000000002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32,58"/>
        <filter val="18,52"/>
        <filter val="2 800,00"/>
        <filter val="2 941,91"/>
        <filter val="200,00"/>
        <filter val="3 066,91"/>
        <filter val="33,33"/>
        <filter val="363,67"/>
        <filter val="37,88"/>
        <filter val="46,67"/>
        <filter val="5"/>
        <filter val="500,00"/>
        <filter val="700,00"/>
        <filter val="94,7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