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F3E273-2A8E-44ED-A056-CBF1F70E09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N307" i="1"/>
  <c r="BM307" i="1"/>
  <c r="Z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Y144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X502" i="1" l="1"/>
  <c r="X505" i="1"/>
  <c r="Z27" i="1"/>
  <c r="BN27" i="1"/>
  <c r="Z43" i="1"/>
  <c r="BN43" i="1"/>
  <c r="Z62" i="1"/>
  <c r="BN62" i="1"/>
  <c r="Z82" i="1"/>
  <c r="BN82" i="1"/>
  <c r="Z103" i="1"/>
  <c r="BN103" i="1"/>
  <c r="Z121" i="1"/>
  <c r="BN121" i="1"/>
  <c r="Z149" i="1"/>
  <c r="BN149" i="1"/>
  <c r="Y169" i="1"/>
  <c r="Z165" i="1"/>
  <c r="BN165" i="1"/>
  <c r="Z188" i="1"/>
  <c r="BN188" i="1"/>
  <c r="Y200" i="1"/>
  <c r="Z198" i="1"/>
  <c r="BN198" i="1"/>
  <c r="Z210" i="1"/>
  <c r="BN210" i="1"/>
  <c r="Z245" i="1"/>
  <c r="BN245" i="1"/>
  <c r="Z259" i="1"/>
  <c r="BN259" i="1"/>
  <c r="Z260" i="1"/>
  <c r="BN260" i="1"/>
  <c r="Z268" i="1"/>
  <c r="BN268" i="1"/>
  <c r="Z299" i="1"/>
  <c r="BN299" i="1"/>
  <c r="Z323" i="1"/>
  <c r="BN323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Y90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BN87" i="1"/>
  <c r="Z94" i="1"/>
  <c r="BN94" i="1"/>
  <c r="Z101" i="1"/>
  <c r="BN101" i="1"/>
  <c r="Z109" i="1"/>
  <c r="BN109" i="1"/>
  <c r="Z117" i="1"/>
  <c r="BN117" i="1"/>
  <c r="Z128" i="1"/>
  <c r="BN128" i="1"/>
  <c r="Y134" i="1"/>
  <c r="Z138" i="1"/>
  <c r="BN138" i="1"/>
  <c r="Z143" i="1"/>
  <c r="Z144" i="1" s="1"/>
  <c r="BN143" i="1"/>
  <c r="BP143" i="1"/>
  <c r="Z147" i="1"/>
  <c r="BN147" i="1"/>
  <c r="Z155" i="1"/>
  <c r="Z156" i="1" s="1"/>
  <c r="BN155" i="1"/>
  <c r="BP155" i="1"/>
  <c r="Z159" i="1"/>
  <c r="BN159" i="1"/>
  <c r="BP159" i="1"/>
  <c r="Z163" i="1"/>
  <c r="BN163" i="1"/>
  <c r="Z167" i="1"/>
  <c r="BN167" i="1"/>
  <c r="Y175" i="1"/>
  <c r="Z173" i="1"/>
  <c r="BN173" i="1"/>
  <c r="Y174" i="1"/>
  <c r="Z177" i="1"/>
  <c r="Z178" i="1" s="1"/>
  <c r="BN177" i="1"/>
  <c r="BP177" i="1"/>
  <c r="Y178" i="1"/>
  <c r="Z182" i="1"/>
  <c r="BN182" i="1"/>
  <c r="Z192" i="1"/>
  <c r="BN192" i="1"/>
  <c r="BP192" i="1"/>
  <c r="Z196" i="1"/>
  <c r="BN196" i="1"/>
  <c r="Z204" i="1"/>
  <c r="BN204" i="1"/>
  <c r="Z208" i="1"/>
  <c r="BN208" i="1"/>
  <c r="Z216" i="1"/>
  <c r="BN216" i="1"/>
  <c r="Z223" i="1"/>
  <c r="BN223" i="1"/>
  <c r="Z226" i="1"/>
  <c r="BN226" i="1"/>
  <c r="Z233" i="1"/>
  <c r="Z234" i="1" s="1"/>
  <c r="BN233" i="1"/>
  <c r="BP233" i="1"/>
  <c r="Y234" i="1"/>
  <c r="Z243" i="1"/>
  <c r="BN243" i="1"/>
  <c r="Z250" i="1"/>
  <c r="BN250" i="1"/>
  <c r="Z254" i="1"/>
  <c r="BN254" i="1"/>
  <c r="Z289" i="1"/>
  <c r="BN289" i="1"/>
  <c r="Z297" i="1"/>
  <c r="BN297" i="1"/>
  <c r="Z301" i="1"/>
  <c r="BN301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H9" i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BN42" i="1"/>
  <c r="Y45" i="1"/>
  <c r="D511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379" i="1" l="1"/>
  <c r="Z403" i="1"/>
  <c r="Z111" i="1"/>
  <c r="Z44" i="1"/>
  <c r="Z189" i="1"/>
  <c r="Z150" i="1"/>
  <c r="Z443" i="1"/>
  <c r="Z349" i="1"/>
  <c r="Z230" i="1"/>
  <c r="Z168" i="1"/>
  <c r="Z58" i="1"/>
  <c r="Z263" i="1"/>
  <c r="Z105" i="1"/>
  <c r="Z473" i="1"/>
  <c r="Z398" i="1"/>
  <c r="Z311" i="1"/>
  <c r="Z246" i="1"/>
  <c r="Z70" i="1"/>
  <c r="Z32" i="1"/>
  <c r="Y505" i="1"/>
  <c r="Y502" i="1"/>
  <c r="Z118" i="1"/>
  <c r="Z97" i="1"/>
  <c r="Z415" i="1"/>
  <c r="Y503" i="1"/>
  <c r="Z303" i="1"/>
  <c r="Z293" i="1"/>
  <c r="Z212" i="1"/>
  <c r="Y501" i="1"/>
  <c r="Z506" i="1" l="1"/>
  <c r="Y504" i="1"/>
</calcChain>
</file>

<file path=xl/sharedStrings.xml><?xml version="1.0" encoding="utf-8"?>
<sst xmlns="http://schemas.openxmlformats.org/spreadsheetml/2006/main" count="2211" uniqueCount="807">
  <si>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</si>
  <si>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</si>
  <si>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</si>
  <si>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</si>
  <si>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</si>
  <si>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</si>
  <si>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</si>
  <si>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</si>
  <si>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</si>
  <si>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</si>
  <si>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</si>
  <si>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</si>
  <si>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</si>
  <si>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</si>
  <si>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</si>
  <si>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</si>
  <si>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</si>
  <si>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</si>
  <si>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</si>
  <si>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</si>
  <si>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</si>
  <si>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</si>
  <si>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</si>
  <si>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</si>
  <si>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</si>
  <si>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</si>
  <si>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</si>
  <si>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</si>
  <si>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</si>
  <si>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</si>
  <si>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</si>
  <si>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</si>
  <si>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</si>
  <si>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</si>
  <si>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</si>
  <si>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</si>
  <si>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</si>
  <si>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</si>
  <si>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</si>
  <si>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</si>
  <si>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</si>
  <si>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</si>
  <si>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</si>
  <si>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</si>
  <si>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</si>
  <si>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</si>
  <si>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</si>
  <si>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</si>
  <si>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</si>
  <si>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</si>
  <si>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</si>
  <si>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</si>
  <si>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</si>
  <si>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</si>
  <si>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</si>
  <si>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</si>
  <si>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</si>
  <si>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</si>
  <si>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</si>
  <si>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</si>
  <si>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</si>
  <si>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</si>
  <si>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</si>
  <si>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</si>
  <si>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</si>
  <si>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</si>
  <si>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</si>
  <si>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</si>
  <si>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</si>
  <si>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</si>
  <si>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</si>
  <si>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</si>
  <si>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</si>
  <si>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</si>
  <si>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</si>
  <si>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</si>
  <si>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</si>
  <si>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</si>
  <si>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</si>
  <si>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</si>
  <si>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</si>
  <si>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</si>
  <si>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</si>
  <si>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</si>
  <si>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</si>
  <si>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</si>
  <si>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</si>
  <si>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</si>
  <si>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</si>
  <si>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</si>
  <si>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</si>
  <si>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</si>
  <si>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</si>
  <si>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</si>
  <si>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</si>
  <si>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</si>
  <si>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</si>
  <si>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</si>
  <si>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</si>
  <si>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</si>
  <si>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</si>
  <si>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</si>
  <si>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</si>
  <si>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</si>
  <si>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</si>
  <si>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</si>
  <si>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</si>
  <si>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</si>
  <si>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</si>
  <si>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</si>
  <si>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</si>
  <si>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</si>
  <si>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</si>
  <si>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</si>
  <si>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</si>
  <si>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</si>
  <si>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</si>
  <si>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</si>
  <si>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</si>
  <si>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</si>
  <si>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</si>
  <si>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</si>
  <si>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</si>
  <si>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</si>
  <si>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</si>
  <si>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</si>
  <si>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</si>
  <si>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</si>
  <si>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</si>
  <si>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</si>
  <si>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</si>
  <si>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</si>
  <si>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</si>
  <si>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</si>
  <si>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</si>
  <si>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</si>
  <si>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</si>
  <si>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</si>
  <si>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</si>
  <si>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</si>
  <si>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</si>
  <si>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</si>
  <si>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</si>
  <si>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</si>
  <si>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</si>
  <si>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</si>
  <si>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</si>
  <si>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</si>
  <si>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</si>
  <si>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</si>
  <si>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</si>
  <si>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</si>
  <si>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</si>
  <si>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</si>
  <si>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</si>
  <si>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</si>
  <si>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</si>
  <si>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</si>
  <si>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</si>
  <si>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</si>
  <si>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</si>
  <si>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</si>
  <si>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</si>
  <si>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</si>
  <si>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</si>
  <si>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</si>
  <si>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</si>
  <si>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</si>
  <si>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</si>
  <si>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</si>
  <si>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</si>
  <si>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</si>
  <si>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</si>
  <si>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</si>
  <si>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</si>
  <si>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</si>
  <si>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</si>
  <si>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</si>
  <si>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</si>
  <si>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</si>
  <si>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</si>
  <si>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</si>
  <si>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</si>
  <si>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</si>
  <si>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</si>
  <si>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</si>
  <si>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</si>
  <si>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</si>
  <si>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</si>
  <si>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</si>
  <si>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</si>
  <si>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</si>
  <si>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</si>
  <si>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</si>
  <si>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</si>
  <si>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</si>
  <si>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</si>
  <si>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</si>
  <si>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</si>
  <si>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</si>
  <si>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</si>
  <si>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</si>
  <si>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</si>
  <si>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</si>
  <si>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</si>
  <si>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</si>
  <si>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</si>
  <si>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</si>
  <si>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</si>
  <si>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</si>
  <si>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</si>
  <si>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</si>
  <si>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</si>
  <si>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</si>
  <si>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</si>
  <si>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</si>
  <si>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</si>
  <si>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</si>
  <si>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</si>
  <si>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</si>
  <si>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</si>
  <si>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</si>
  <si>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</si>
  <si>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</si>
  <si>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</si>
  <si>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</si>
  <si>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</si>
  <si>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</si>
  <si>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</si>
  <si>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</si>
  <si>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</si>
  <si>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</si>
  <si>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</si>
  <si>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</si>
  <si>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</si>
  <si>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</si>
  <si>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</si>
  <si>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</si>
  <si>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</si>
  <si>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</si>
  <si>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</si>
  <si>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</si>
  <si>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</si>
  <si>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</si>
  <si>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</si>
  <si>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</si>
  <si>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</si>
  <si>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</si>
  <si>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</si>
  <si>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</si>
  <si>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</si>
  <si>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</si>
  <si>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</si>
  <si>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</si>
  <si>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</si>
  <si>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</si>
  <si>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</si>
  <si>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</si>
  <si>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</si>
  <si>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</si>
  <si>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</si>
  <si>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</si>
  <si>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</si>
  <si>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</si>
  <si>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</si>
  <si>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</si>
  <si>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</si>
  <si>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</si>
  <si>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</si>
  <si>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</si>
  <si>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</si>
  <si>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</si>
  <si>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</si>
  <si>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</si>
  <si>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</si>
  <si>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</si>
  <si>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</si>
  <si>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</si>
  <si>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</si>
  <si>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</si>
  <si>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</si>
  <si>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</si>
  <si>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</si>
  <si>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</si>
  <si>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</si>
  <si>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</si>
  <si>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</si>
  <si>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</si>
  <si>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</si>
  <si>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</si>
  <si>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</si>
  <si>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</si>
  <si>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</si>
  <si>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</si>
  <si>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</si>
  <si>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</si>
  <si>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</si>
  <si>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</si>
  <si>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</si>
  <si>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</si>
  <si>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</si>
  <si>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</si>
  <si>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</si>
  <si>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</si>
  <si>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</si>
  <si>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</si>
  <si>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</si>
  <si>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</si>
  <si>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</si>
  <si>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</si>
  <si>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</si>
  <si>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</si>
  <si>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</si>
  <si>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</si>
  <si>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</si>
  <si>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</si>
  <si>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</si>
  <si>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</si>
  <si>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</si>
  <si>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</si>
  <si>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</si>
  <si>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</si>
  <si>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</si>
  <si>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</si>
  <si>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</si>
  <si>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</si>
  <si>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</si>
  <si>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</si>
  <si>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</si>
  <si>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</si>
  <si>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</si>
  <si>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</si>
  <si>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</si>
  <si>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</si>
  <si>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</si>
  <si>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</si>
  <si>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</si>
  <si>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</si>
  <si>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</si>
  <si>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</si>
  <si>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</si>
  <si>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</si>
  <si>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</si>
  <si>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</si>
  <si>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</si>
  <si>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</si>
  <si>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</si>
  <si>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</si>
  <si>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</si>
  <si>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</si>
  <si>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</si>
  <si>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</si>
  <si>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</si>
  <si>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</si>
  <si>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</si>
  <si>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</si>
  <si>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</si>
  <si>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</si>
  <si>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</si>
  <si>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</si>
  <si>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</si>
  <si>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</si>
  <si>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</si>
  <si>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</si>
  <si>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</si>
  <si>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</si>
  <si>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</si>
  <si>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</si>
  <si>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</si>
  <si>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</si>
  <si>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</si>
  <si>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</si>
  <si>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</si>
  <si>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</si>
  <si>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</si>
  <si>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</si>
  <si>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</si>
  <si>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</si>
  <si>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</si>
  <si>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</si>
  <si>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</si>
  <si>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</si>
  <si>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</si>
  <si>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</si>
  <si>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</si>
  <si>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</si>
  <si>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</si>
  <si>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</si>
  <si>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</si>
  <si>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</si>
  <si>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</si>
  <si>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</si>
  <si>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</si>
  <si>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</si>
  <si>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</si>
  <si>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</si>
  <si>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</si>
  <si>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</si>
  <si>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</si>
  <si>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</si>
  <si>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</si>
  <si>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</si>
  <si>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</si>
  <si>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</si>
  <si>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</si>
  <si>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</si>
  <si>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</si>
  <si>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</si>
  <si>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</si>
  <si>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</si>
  <si>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</si>
  <si>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</si>
  <si>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</si>
  <si>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</si>
  <si>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</si>
  <si>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</si>
  <si>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</si>
  <si>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</si>
  <si>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</si>
  <si>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</si>
  <si>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</si>
  <si>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</si>
  <si>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</si>
  <si>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</si>
  <si>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</si>
  <si>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</si>
  <si>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</si>
  <si>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</si>
  <si>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</si>
  <si>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</si>
  <si>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</si>
  <si>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</si>
  <si>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</si>
  <si>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</si>
  <si>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</si>
  <si>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</si>
  <si>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</si>
  <si>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</si>
  <si>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</si>
  <si>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</si>
  <si>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</si>
  <si>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</si>
  <si>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</si>
  <si>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</si>
  <si>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</si>
  <si>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</si>
  <si>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</si>
  <si>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</si>
  <si>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</si>
  <si>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</si>
  <si>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</si>
  <si>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</si>
  <si>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</si>
  <si>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</si>
  <si>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</si>
  <si>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</si>
  <si>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</si>
  <si>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</si>
  <si>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</si>
  <si>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</si>
  <si>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</si>
  <si>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</si>
  <si>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</si>
  <si>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</si>
  <si>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</si>
  <si>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</si>
  <si>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</si>
  <si>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</si>
  <si>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</si>
  <si>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</si>
  <si>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</si>
  <si>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</si>
  <si>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</si>
  <si>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</si>
  <si>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</si>
  <si>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</si>
  <si>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</si>
  <si>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</si>
  <si>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</si>
  <si>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</si>
  <si>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</si>
  <si>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</si>
  <si>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</si>
  <si>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</si>
  <si>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</si>
  <si>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</si>
  <si>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</si>
  <si>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</si>
  <si>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</si>
  <si>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</si>
  <si>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</si>
  <si>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</si>
  <si>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</si>
  <si>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</si>
  <si>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</si>
  <si>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</si>
  <si>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</si>
  <si>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</si>
  <si>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</si>
  <si>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</si>
  <si>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</si>
  <si>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</si>
  <si>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</si>
  <si>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</si>
  <si>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</si>
  <si>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</si>
  <si>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</si>
  <si>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</si>
  <si>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</si>
  <si>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</si>
  <si>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</si>
  <si>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</si>
  <si>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</si>
  <si>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</si>
  <si>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</si>
  <si>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</si>
  <si>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</si>
  <si>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</si>
  <si>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</si>
  <si>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</si>
  <si>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</si>
  <si>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</si>
  <si>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</si>
  <si>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</si>
  <si>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</si>
  <si>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</si>
  <si>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</si>
  <si>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</si>
  <si>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</si>
  <si>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</si>
  <si>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</si>
  <si>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</si>
  <si>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</si>
  <si>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</si>
  <si>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</si>
  <si>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</si>
  <si>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</si>
  <si>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</si>
  <si>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</si>
  <si>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</si>
  <si>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</si>
  <si>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</si>
  <si>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</si>
  <si>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</si>
  <si>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</si>
  <si>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</si>
  <si>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</si>
  <si>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</si>
  <si>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</si>
  <si>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</si>
  <si>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</si>
  <si>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</si>
  <si>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</si>
  <si>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</si>
  <si>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</si>
  <si>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</si>
  <si>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</si>
  <si>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</si>
  <si>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</si>
  <si>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</si>
  <si>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</si>
  <si>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</si>
  <si>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</si>
  <si>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</si>
  <si>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</si>
  <si>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</si>
  <si>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</si>
  <si>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</si>
  <si>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</si>
  <si>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</si>
  <si>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</si>
  <si>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</si>
  <si>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</si>
  <si>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</si>
  <si>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</si>
  <si>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</si>
  <si>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</si>
  <si>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</si>
  <si>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</si>
  <si>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</si>
  <si>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</si>
  <si>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</si>
  <si>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</si>
  <si>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</si>
  <si>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</si>
  <si>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</si>
  <si>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</si>
  <si>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</si>
  <si>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</si>
  <si>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</si>
  <si>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</si>
  <si>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</si>
  <si>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</si>
  <si>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</si>
  <si>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</si>
  <si>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</si>
  <si>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</si>
  <si>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</si>
  <si>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</si>
  <si>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</si>
  <si>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</si>
  <si>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</si>
  <si>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</si>
  <si>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</si>
  <si>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</si>
  <si>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</si>
  <si>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</si>
  <si>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</si>
  <si>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</si>
  <si>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</si>
  <si>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</si>
  <si>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</si>
  <si>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</si>
  <si>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</si>
  <si>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</si>
  <si>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</si>
  <si>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</si>
  <si>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</si>
  <si>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</si>
  <si>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</si>
  <si>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</si>
  <si>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</si>
  <si>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</si>
  <si>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</si>
  <si>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</si>
  <si>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</si>
  <si>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</si>
  <si>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</si>
  <si>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</si>
  <si>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</si>
  <si>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</si>
  <si>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</si>
  <si>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</si>
  <si>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</si>
  <si>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</si>
  <si>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</si>
  <si>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</si>
  <si>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</si>
  <si>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</si>
  <si>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</si>
  <si>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</si>
  <si>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</si>
  <si>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</si>
  <si>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</si>
  <si>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</si>
  <si>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</si>
  <si>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</si>
  <si>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</si>
  <si>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</si>
  <si>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</si>
  <si>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</si>
  <si>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</si>
  <si>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</si>
  <si>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</si>
  <si>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</si>
  <si>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</si>
  <si>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</si>
  <si>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</si>
  <si>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</si>
  <si>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</si>
  <si>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</si>
  <si>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</si>
  <si>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</si>
  <si>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</si>
  <si>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</si>
  <si>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</si>
  <si>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</si>
  <si>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</si>
  <si>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</si>
  <si>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</si>
  <si>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</si>
  <si>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</si>
  <si>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</si>
  <si>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</si>
  <si>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</si>
  <si>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</si>
  <si>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</si>
  <si>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</si>
  <si>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</si>
  <si>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</si>
  <si>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</si>
  <si>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</si>
  <si>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</si>
  <si>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</si>
  <si>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</si>
  <si>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</si>
  <si>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</si>
  <si>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</si>
  <si>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</si>
  <si>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</si>
  <si>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</si>
  <si>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</si>
  <si>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</si>
  <si>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</si>
  <si>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</si>
  <si>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</si>
  <si>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</si>
  <si>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</si>
  <si>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</si>
  <si>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</si>
  <si>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</si>
  <si>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</si>
  <si>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</si>
  <si>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</si>
  <si>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</si>
  <si>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</si>
  <si>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</si>
  <si>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</si>
  <si>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</si>
  <si>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</si>
  <si>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</si>
  <si>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</si>
  <si>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</si>
  <si>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</si>
  <si>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</si>
  <si>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</si>
  <si>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</si>
  <si>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</si>
  <si>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</si>
  <si>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</si>
  <si>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</si>
  <si>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</si>
  <si>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</si>
  <si>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</si>
  <si>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</si>
  <si>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</si>
  <si>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</si>
  <si>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</si>
  <si>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</si>
  <si>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</si>
  <si>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</si>
  <si>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</si>
  <si>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</si>
  <si>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</si>
  <si>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</si>
  <si>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</si>
  <si>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</si>
  <si>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</si>
  <si>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</si>
  <si>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</si>
  <si>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</si>
  <si>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</si>
  <si>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</si>
  <si>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</si>
  <si>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</si>
  <si>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</si>
  <si>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</si>
  <si>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</si>
  <si>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</si>
  <si>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</si>
  <si>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</si>
  <si>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</si>
  <si>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</si>
  <si>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</si>
  <si>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</si>
  <si>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</si>
  <si>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</si>
  <si>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</si>
  <si>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</si>
  <si>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</si>
  <si>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</si>
  <si>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</si>
  <si>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</si>
  <si>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</si>
  <si>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</si>
  <si>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</si>
  <si>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</si>
  <si>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</si>
  <si>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</si>
  <si>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</si>
  <si>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</si>
  <si>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</si>
  <si>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</si>
  <si>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</si>
  <si>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</si>
  <si>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</si>
  <si>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</si>
  <si>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</si>
  <si>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</si>
  <si>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</si>
  <si>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</si>
  <si>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</si>
  <si>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</si>
  <si>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</si>
  <si>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</si>
  <si>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</si>
  <si>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</si>
  <si>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</si>
  <si>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</si>
  <si>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</si>
  <si>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</si>
  <si>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</si>
  <si>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</si>
  <si>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</si>
  <si>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</si>
  <si>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</si>
  <si>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</si>
  <si>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</si>
  <si>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</si>
  <si>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</si>
  <si>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</si>
  <si>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</si>
  <si>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</si>
  <si>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</si>
  <si>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</si>
  <si>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</si>
  <si>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6 европалет,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</si>
</sst>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61" sqref="AA6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806</v>
      </c>
      <c r="I5" s="791"/>
      <c r="J5" s="791"/>
      <c r="K5" s="791"/>
      <c r="L5" s="791"/>
      <c r="M5" s="638"/>
      <c r="N5" s="58"/>
      <c r="P5" s="24" t="s">
        <v>10</v>
      </c>
      <c r="Q5" s="854">
        <v>45920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53">
        <v>0.5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20"/>
      <c r="R10" s="721"/>
      <c r="U10" s="24" t="s">
        <v>22</v>
      </c>
      <c r="V10" s="609" t="s">
        <v>23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782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35</v>
      </c>
      <c r="B17" s="601" t="s">
        <v>36</v>
      </c>
      <c r="C17" s="715" t="s">
        <v>37</v>
      </c>
      <c r="D17" s="601" t="s">
        <v>38</v>
      </c>
      <c r="E17" s="663"/>
      <c r="F17" s="601" t="s">
        <v>39</v>
      </c>
      <c r="G17" s="601" t="s">
        <v>40</v>
      </c>
      <c r="H17" s="601" t="s">
        <v>41</v>
      </c>
      <c r="I17" s="601" t="s">
        <v>42</v>
      </c>
      <c r="J17" s="601" t="s">
        <v>43</v>
      </c>
      <c r="K17" s="601" t="s">
        <v>44</v>
      </c>
      <c r="L17" s="601" t="s">
        <v>45</v>
      </c>
      <c r="M17" s="601" t="s">
        <v>46</v>
      </c>
      <c r="N17" s="601" t="s">
        <v>47</v>
      </c>
      <c r="O17" s="601" t="s">
        <v>48</v>
      </c>
      <c r="P17" s="601" t="s">
        <v>49</v>
      </c>
      <c r="Q17" s="662"/>
      <c r="R17" s="662"/>
      <c r="S17" s="662"/>
      <c r="T17" s="663"/>
      <c r="U17" s="877" t="s">
        <v>50</v>
      </c>
      <c r="V17" s="597"/>
      <c r="W17" s="601" t="s">
        <v>51</v>
      </c>
      <c r="X17" s="601" t="s">
        <v>52</v>
      </c>
      <c r="Y17" s="875" t="s">
        <v>53</v>
      </c>
      <c r="Z17" s="786" t="s">
        <v>54</v>
      </c>
      <c r="AA17" s="767" t="s">
        <v>55</v>
      </c>
      <c r="AB17" s="767" t="s">
        <v>56</v>
      </c>
      <c r="AC17" s="767" t="s">
        <v>57</v>
      </c>
      <c r="AD17" s="767" t="s">
        <v>58</v>
      </c>
      <c r="AE17" s="837"/>
      <c r="AF17" s="838"/>
      <c r="AG17" s="66"/>
      <c r="BD17" s="65" t="s">
        <v>59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60</v>
      </c>
      <c r="V18" s="67" t="s">
        <v>61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26</v>
      </c>
      <c r="Y61" s="550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27.047222222222221</v>
      </c>
      <c r="BN61" s="64">
        <f>IFERROR(Y61*I61/H61,"0")</f>
        <v>33.705000000000005</v>
      </c>
      <c r="BO61" s="64">
        <f>IFERROR(1/J61*(X61/H61),"0")</f>
        <v>3.7615740740740741E-2</v>
      </c>
      <c r="BP61" s="64">
        <f>IFERROR(1/J61*(Y61/H61),"0")</f>
        <v>4.6875000000000007E-2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51">
        <f>IFERROR(X61/H61,"0")+IFERROR(X62/H62,"0")+IFERROR(X63/H63,"0")</f>
        <v>2.4074074074074074</v>
      </c>
      <c r="Y64" s="551">
        <f>IFERROR(Y61/H61,"0")+IFERROR(Y62/H62,"0")+IFERROR(Y63/H63,"0")</f>
        <v>3.0000000000000004</v>
      </c>
      <c r="Z64" s="551">
        <f>IFERROR(IF(Z61="",0,Z61),"0")+IFERROR(IF(Z62="",0,Z62),"0")+IFERROR(IF(Z63="",0,Z63),"0")</f>
        <v>5.6940000000000004E-2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51">
        <f>IFERROR(SUM(X61:X63),"0")</f>
        <v>26</v>
      </c>
      <c r="Y65" s="551">
        <f>IFERROR(SUM(Y61:Y63),"0")</f>
        <v>32.400000000000006</v>
      </c>
      <c r="Z65" s="37"/>
      <c r="AA65" s="552"/>
      <c r="AB65" s="552"/>
      <c r="AC65" s="552"/>
    </row>
    <row r="66" spans="1:68" ht="14.25" hidden="1" customHeight="1" x14ac:dyDescent="0.25">
      <c r="A66" s="553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6</v>
      </c>
      <c r="Y69" s="550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6.3333333333333321</v>
      </c>
      <c r="BN69" s="64">
        <f>IFERROR(Y69*I69/H69,"0")</f>
        <v>7.6</v>
      </c>
      <c r="BO69" s="64">
        <f>IFERROR(1/J69*(X69/H69),"0")</f>
        <v>1.4245014245014245E-2</v>
      </c>
      <c r="BP69" s="64">
        <f>IFERROR(1/J69*(Y69/H69),"0")</f>
        <v>1.7094017094017096E-2</v>
      </c>
    </row>
    <row r="70" spans="1:68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51">
        <f>IFERROR(X67/H67,"0")+IFERROR(X68/H68,"0")+IFERROR(X69/H69,"0")</f>
        <v>3.333333333333333</v>
      </c>
      <c r="Y70" s="551">
        <f>IFERROR(Y67/H67,"0")+IFERROR(Y68/H68,"0")+IFERROR(Y69/H69,"0")</f>
        <v>4</v>
      </c>
      <c r="Z70" s="551">
        <f>IFERROR(IF(Z67="",0,Z67),"0")+IFERROR(IF(Z68="",0,Z68),"0")+IFERROR(IF(Z69="",0,Z69),"0")</f>
        <v>2.0080000000000001E-2</v>
      </c>
      <c r="AA70" s="552"/>
      <c r="AB70" s="552"/>
      <c r="AC70" s="552"/>
    </row>
    <row r="71" spans="1:68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51">
        <f>IFERROR(SUM(X67:X69),"0")</f>
        <v>6</v>
      </c>
      <c r="Y71" s="551">
        <f>IFERROR(SUM(Y67:Y69),"0")</f>
        <v>7.2</v>
      </c>
      <c r="Z71" s="37"/>
      <c r="AA71" s="552"/>
      <c r="AB71" s="552"/>
      <c r="AC71" s="552"/>
    </row>
    <row r="72" spans="1:68" ht="14.25" hidden="1" customHeight="1" x14ac:dyDescent="0.25">
      <c r="A72" s="553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12</v>
      </c>
      <c r="Y74" s="550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12.621428571428572</v>
      </c>
      <c r="BN74" s="64">
        <f>IFERROR(Y74*I74/H74,"0")</f>
        <v>17.670000000000002</v>
      </c>
      <c r="BO74" s="64">
        <f>IFERROR(1/J74*(X74/H74),"0")</f>
        <v>2.2321428571428572E-2</v>
      </c>
      <c r="BP74" s="64">
        <f>IFERROR(1/J74*(Y74/H74),"0")</f>
        <v>3.125E-2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51">
        <f>IFERROR(X73/H73,"0")+IFERROR(X74/H74,"0")+IFERROR(X75/H75,"0")+IFERROR(X76/H76,"0")+IFERROR(X77/H77,"0")</f>
        <v>1.4285714285714286</v>
      </c>
      <c r="Y78" s="551">
        <f>IFERROR(Y73/H73,"0")+IFERROR(Y74/H74,"0")+IFERROR(Y75/H75,"0")+IFERROR(Y76/H76,"0")+IFERROR(Y77/H77,"0")</f>
        <v>2</v>
      </c>
      <c r="Z78" s="551">
        <f>IFERROR(IF(Z73="",0,Z73),"0")+IFERROR(IF(Z74="",0,Z74),"0")+IFERROR(IF(Z75="",0,Z75),"0")+IFERROR(IF(Z76="",0,Z76),"0")+IFERROR(IF(Z77="",0,Z77),"0")</f>
        <v>3.7960000000000001E-2</v>
      </c>
      <c r="AA78" s="552"/>
      <c r="AB78" s="552"/>
      <c r="AC78" s="552"/>
    </row>
    <row r="79" spans="1:68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51">
        <f>IFERROR(SUM(X73:X77),"0")</f>
        <v>12</v>
      </c>
      <c r="Y79" s="551">
        <f>IFERROR(SUM(Y73:Y77),"0")</f>
        <v>16.8</v>
      </c>
      <c r="Z79" s="37"/>
      <c r="AA79" s="552"/>
      <c r="AB79" s="552"/>
      <c r="AC79" s="552"/>
    </row>
    <row r="80" spans="1:68" ht="14.25" hidden="1" customHeight="1" x14ac:dyDescent="0.25">
      <c r="A80" s="553" t="s">
        <v>164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102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52</v>
      </c>
      <c r="Y87" s="550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54.094444444444441</v>
      </c>
      <c r="BN87" s="64">
        <f>IFERROR(Y87*I87/H87,"0")</f>
        <v>56.17499999999999</v>
      </c>
      <c r="BO87" s="64">
        <f>IFERROR(1/J87*(X87/H87),"0")</f>
        <v>7.5231481481481483E-2</v>
      </c>
      <c r="BP87" s="64">
        <f>IFERROR(1/J87*(Y87/H87),"0")</f>
        <v>7.8125E-2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51">
        <f>IFERROR(X87/H87,"0")+IFERROR(X88/H88,"0")+IFERROR(X89/H89,"0")</f>
        <v>4.8148148148148149</v>
      </c>
      <c r="Y90" s="551">
        <f>IFERROR(Y87/H87,"0")+IFERROR(Y88/H88,"0")+IFERROR(Y89/H89,"0")</f>
        <v>5</v>
      </c>
      <c r="Z90" s="551">
        <f>IFERROR(IF(Z87="",0,Z87),"0")+IFERROR(IF(Z88="",0,Z88),"0")+IFERROR(IF(Z89="",0,Z89),"0")</f>
        <v>9.4899999999999998E-2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51">
        <f>IFERROR(SUM(X87:X89),"0")</f>
        <v>52</v>
      </c>
      <c r="Y91" s="551">
        <f>IFERROR(SUM(Y87:Y89),"0")</f>
        <v>54</v>
      </c>
      <c r="Z91" s="37"/>
      <c r="AA91" s="552"/>
      <c r="AB91" s="552"/>
      <c r="AC91" s="552"/>
    </row>
    <row r="92" spans="1:68" ht="14.25" hidden="1" customHeight="1" x14ac:dyDescent="0.25">
      <c r="A92" s="553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1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39</v>
      </c>
      <c r="Y95" s="550">
        <f>IFERROR(IF(X95="",0,CEILING((X95/$H95),1)*$H95),"")</f>
        <v>40.5</v>
      </c>
      <c r="Z95" s="36">
        <f>IFERROR(IF(Y95=0,"",ROUNDUP(Y95/H95,0)*0.00651),"")</f>
        <v>9.7650000000000001E-2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42.64</v>
      </c>
      <c r="BN95" s="64">
        <f>IFERROR(Y95*I95/H95,"0")</f>
        <v>44.279999999999994</v>
      </c>
      <c r="BO95" s="64">
        <f>IFERROR(1/J95*(X95/H95),"0")</f>
        <v>7.9365079365079361E-2</v>
      </c>
      <c r="BP95" s="64">
        <f>IFERROR(1/J95*(Y95/H95),"0")</f>
        <v>8.2417582417582416E-2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51">
        <f>IFERROR(X93/H93,"0")+IFERROR(X94/H94,"0")+IFERROR(X95/H95,"0")+IFERROR(X96/H96,"0")</f>
        <v>14.444444444444443</v>
      </c>
      <c r="Y97" s="551">
        <f>IFERROR(Y93/H93,"0")+IFERROR(Y94/H94,"0")+IFERROR(Y95/H95,"0")+IFERROR(Y96/H96,"0")</f>
        <v>14.999999999999998</v>
      </c>
      <c r="Z97" s="551">
        <f>IFERROR(IF(Z93="",0,Z93),"0")+IFERROR(IF(Z94="",0,Z94),"0")+IFERROR(IF(Z95="",0,Z95),"0")+IFERROR(IF(Z96="",0,Z96),"0")</f>
        <v>9.7650000000000001E-2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51">
        <f>IFERROR(SUM(X93:X96),"0")</f>
        <v>39</v>
      </c>
      <c r="Y98" s="551">
        <f>IFERROR(SUM(Y93:Y96),"0")</f>
        <v>40.5</v>
      </c>
      <c r="Z98" s="37"/>
      <c r="AA98" s="552"/>
      <c r="AB98" s="552"/>
      <c r="AC98" s="552"/>
    </row>
    <row r="99" spans="1:68" ht="16.5" hidden="1" customHeight="1" x14ac:dyDescent="0.25">
      <c r="A99" s="571" t="s">
        <v>191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102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134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9">
        <v>55</v>
      </c>
      <c r="Y108" s="550">
        <f>IFERROR(IF(X108="",0,CEILING((X108/$H108),1)*$H108),"")</f>
        <v>64.800000000000011</v>
      </c>
      <c r="Z108" s="36">
        <f>IFERROR(IF(Y108=0,"",ROUNDUP(Y108/H108,0)*0.01898),"")</f>
        <v>0.11388000000000001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57.215277777777771</v>
      </c>
      <c r="BN108" s="64">
        <f>IFERROR(Y108*I108/H108,"0")</f>
        <v>67.410000000000011</v>
      </c>
      <c r="BO108" s="64">
        <f>IFERROR(1/J108*(X108/H108),"0")</f>
        <v>7.9571759259259259E-2</v>
      </c>
      <c r="BP108" s="64">
        <f>IFERROR(1/J108*(Y108/H108),"0")</f>
        <v>9.3750000000000014E-2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2</v>
      </c>
      <c r="Y110" s="550">
        <f>IFERROR(IF(X110="",0,CEILING((X110/$H110),1)*$H110),"")</f>
        <v>2.4</v>
      </c>
      <c r="Z110" s="36">
        <f>IFERROR(IF(Y110=0,"",ROUNDUP(Y110/H110,0)*0.00651),"")</f>
        <v>6.5100000000000002E-3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2.1500000000000004</v>
      </c>
      <c r="BN110" s="64">
        <f>IFERROR(Y110*I110/H110,"0")</f>
        <v>2.58</v>
      </c>
      <c r="BO110" s="64">
        <f>IFERROR(1/J110*(X110/H110),"0")</f>
        <v>4.578754578754579E-3</v>
      </c>
      <c r="BP110" s="64">
        <f>IFERROR(1/J110*(Y110/H110),"0")</f>
        <v>5.4945054945054949E-3</v>
      </c>
    </row>
    <row r="111" spans="1:68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51">
        <f>IFERROR(X108/H108,"0")+IFERROR(X109/H109,"0")+IFERROR(X110/H110,"0")</f>
        <v>5.9259259259259256</v>
      </c>
      <c r="Y111" s="551">
        <f>IFERROR(Y108/H108,"0")+IFERROR(Y109/H109,"0")+IFERROR(Y110/H110,"0")</f>
        <v>7.0000000000000009</v>
      </c>
      <c r="Z111" s="551">
        <f>IFERROR(IF(Z108="",0,Z108),"0")+IFERROR(IF(Z109="",0,Z109),"0")+IFERROR(IF(Z110="",0,Z110),"0")</f>
        <v>0.12039000000000001</v>
      </c>
      <c r="AA111" s="552"/>
      <c r="AB111" s="552"/>
      <c r="AC111" s="552"/>
    </row>
    <row r="112" spans="1:68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51">
        <f>IFERROR(SUM(X108:X110),"0")</f>
        <v>57</v>
      </c>
      <c r="Y112" s="551">
        <f>IFERROR(SUM(Y108:Y110),"0")</f>
        <v>67.200000000000017</v>
      </c>
      <c r="Z112" s="37"/>
      <c r="AA112" s="552"/>
      <c r="AB112" s="552"/>
      <c r="AC112" s="552"/>
    </row>
    <row r="113" spans="1:68" ht="14.25" hidden="1" customHeight="1" x14ac:dyDescent="0.25">
      <c r="A113" s="553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9">
        <v>51</v>
      </c>
      <c r="Y114" s="550">
        <f>IFERROR(IF(X114="",0,CEILING((X114/$H114),1)*$H114),"")</f>
        <v>56.699999999999996</v>
      </c>
      <c r="Z114" s="36">
        <f>IFERROR(IF(Y114=0,"",ROUNDUP(Y114/H114,0)*0.01898),"")</f>
        <v>0.13286000000000001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54.23</v>
      </c>
      <c r="BN114" s="64">
        <f>IFERROR(Y114*I114/H114,"0")</f>
        <v>60.290999999999997</v>
      </c>
      <c r="BO114" s="64">
        <f>IFERROR(1/J114*(X114/H114),"0")</f>
        <v>9.8379629629629636E-2</v>
      </c>
      <c r="BP114" s="64">
        <f>IFERROR(1/J114*(Y114/H114),"0")</f>
        <v>0.109375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51">
        <f>IFERROR(X114/H114,"0")+IFERROR(X115/H115,"0")+IFERROR(X116/H116,"0")+IFERROR(X117/H117,"0")</f>
        <v>6.2962962962962967</v>
      </c>
      <c r="Y118" s="551">
        <f>IFERROR(Y114/H114,"0")+IFERROR(Y115/H115,"0")+IFERROR(Y116/H116,"0")+IFERROR(Y117/H117,"0")</f>
        <v>7</v>
      </c>
      <c r="Z118" s="551">
        <f>IFERROR(IF(Z114="",0,Z114),"0")+IFERROR(IF(Z115="",0,Z115),"0")+IFERROR(IF(Z116="",0,Z116),"0")+IFERROR(IF(Z117="",0,Z117),"0")</f>
        <v>0.13286000000000001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51">
        <f>IFERROR(SUM(X114:X117),"0")</f>
        <v>51</v>
      </c>
      <c r="Y119" s="551">
        <f>IFERROR(SUM(Y114:Y117),"0")</f>
        <v>56.699999999999996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164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71" t="s">
        <v>224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102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3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3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71" t="s">
        <v>100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102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63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239</v>
      </c>
      <c r="B147" s="54" t="s">
        <v>240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242</v>
      </c>
      <c r="B148" s="54" t="s">
        <v>243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245</v>
      </c>
      <c r="B149" s="54" t="s">
        <v>246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248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249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68</v>
      </c>
      <c r="X155" s="549">
        <v>15</v>
      </c>
      <c r="Y155" s="550">
        <f>IFERROR(IF(X155="",0,CEILING((X155/$H155),1)*$H155),"")</f>
        <v>15.84</v>
      </c>
      <c r="Z155" s="36">
        <f>IFERROR(IF(Y155=0,"",ROUNDUP(Y155/H155,0)*0.00502),"")</f>
        <v>4.0160000000000001E-2</v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15.75757575757576</v>
      </c>
      <c r="BN155" s="64">
        <f>IFERROR(Y155*I155/H155,"0")</f>
        <v>16.64</v>
      </c>
      <c r="BO155" s="64">
        <f>IFERROR(1/J155*(X155/H155),"0")</f>
        <v>3.2375032375032378E-2</v>
      </c>
      <c r="BP155" s="64">
        <f>IFERROR(1/J155*(Y155/H155),"0")</f>
        <v>3.4188034188034191E-2</v>
      </c>
    </row>
    <row r="156" spans="1:68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51">
        <f>IFERROR(X155/H155,"0")</f>
        <v>7.5757575757575761</v>
      </c>
      <c r="Y156" s="551">
        <f>IFERROR(Y155/H155,"0")</f>
        <v>8</v>
      </c>
      <c r="Z156" s="551">
        <f>IFERROR(IF(Z155="",0,Z155),"0")</f>
        <v>4.0160000000000001E-2</v>
      </c>
      <c r="AA156" s="552"/>
      <c r="AB156" s="552"/>
      <c r="AC156" s="552"/>
    </row>
    <row r="157" spans="1:68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51">
        <f>IFERROR(SUM(X155:X155),"0")</f>
        <v>15</v>
      </c>
      <c r="Y157" s="551">
        <f>IFERROR(SUM(Y155:Y155),"0")</f>
        <v>15.84</v>
      </c>
      <c r="Z157" s="37"/>
      <c r="AA157" s="552"/>
      <c r="AB157" s="552"/>
      <c r="AC157" s="552"/>
    </row>
    <row r="158" spans="1:68" ht="14.25" hidden="1" customHeight="1" x14ac:dyDescent="0.25">
      <c r="A158" s="553" t="s">
        <v>63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68</v>
      </c>
      <c r="X159" s="549">
        <v>47</v>
      </c>
      <c r="Y159" s="550">
        <f t="shared" ref="Y159:Y167" si="11">IFERROR(IF(X159="",0,CEILING((X159/$H159),1)*$H159),"")</f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50.021428571428565</v>
      </c>
      <c r="BN159" s="64">
        <f t="shared" ref="BN159:BN167" si="13">IFERROR(Y159*I159/H159,"0")</f>
        <v>53.64</v>
      </c>
      <c r="BO159" s="64">
        <f t="shared" ref="BO159:BO167" si="14">IFERROR(1/J159*(X159/H159),"0")</f>
        <v>8.4776334776334769E-2</v>
      </c>
      <c r="BP159" s="64">
        <f t="shared" ref="BP159:BP167" si="15">IFERROR(1/J159*(Y159/H159),"0")</f>
        <v>9.0909090909090912E-2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106</v>
      </c>
      <c r="Y161" s="550">
        <f t="shared" si="11"/>
        <v>109.2</v>
      </c>
      <c r="Z161" s="36">
        <f>IFERROR(IF(Y161=0,"",ROUNDUP(Y161/H161,0)*0.00902),"")</f>
        <v>0.23452000000000001</v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111.3</v>
      </c>
      <c r="BN161" s="64">
        <f t="shared" si="13"/>
        <v>114.66</v>
      </c>
      <c r="BO161" s="64">
        <f t="shared" si="14"/>
        <v>0.1911976911976912</v>
      </c>
      <c r="BP161" s="64">
        <f t="shared" si="15"/>
        <v>0.19696969696969696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1</v>
      </c>
      <c r="Y162" s="550">
        <f t="shared" si="11"/>
        <v>2.1</v>
      </c>
      <c r="Z162" s="36">
        <f>IFERROR(IF(Y162=0,"",ROUNDUP(Y162/H162,0)*0.00502),"")</f>
        <v>5.0200000000000002E-3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1.0619047619047619</v>
      </c>
      <c r="BN162" s="64">
        <f t="shared" si="13"/>
        <v>2.23</v>
      </c>
      <c r="BO162" s="64">
        <f t="shared" si="14"/>
        <v>2.0350020350020353E-3</v>
      </c>
      <c r="BP162" s="64">
        <f t="shared" si="15"/>
        <v>4.2735042735042739E-3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12</v>
      </c>
      <c r="Y164" s="550">
        <f t="shared" si="11"/>
        <v>12.6</v>
      </c>
      <c r="Z164" s="36">
        <f>IFERROR(IF(Y164=0,"",ROUNDUP(Y164/H164,0)*0.00502),"")</f>
        <v>3.5140000000000005E-2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12.866666666666667</v>
      </c>
      <c r="BN164" s="64">
        <f t="shared" si="13"/>
        <v>13.509999999999998</v>
      </c>
      <c r="BO164" s="64">
        <f t="shared" si="14"/>
        <v>2.8490028490028491E-2</v>
      </c>
      <c r="BP164" s="64">
        <f t="shared" si="15"/>
        <v>2.9914529914529919E-2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38</v>
      </c>
      <c r="Y165" s="550">
        <f t="shared" si="11"/>
        <v>39.9</v>
      </c>
      <c r="Z165" s="36">
        <f>IFERROR(IF(Y165=0,"",ROUNDUP(Y165/H165,0)*0.00502),"")</f>
        <v>9.5380000000000006E-2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39.80952380952381</v>
      </c>
      <c r="BN165" s="64">
        <f t="shared" si="13"/>
        <v>41.8</v>
      </c>
      <c r="BO165" s="64">
        <f t="shared" si="14"/>
        <v>7.7330077330077338E-2</v>
      </c>
      <c r="BP165" s="64">
        <f t="shared" si="15"/>
        <v>8.11965811965812E-2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61.666666666666664</v>
      </c>
      <c r="Y168" s="551">
        <f>IFERROR(Y159/H159,"0")+IFERROR(Y160/H160,"0")+IFERROR(Y161/H161,"0")+IFERROR(Y162/H162,"0")+IFERROR(Y163/H163,"0")+IFERROR(Y164/H164,"0")+IFERROR(Y165/H165,"0")+IFERROR(Y166/H166,"0")+IFERROR(Y167/H167,"0")</f>
        <v>65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0.47830000000000006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51">
        <f>IFERROR(SUM(X159:X167),"0")</f>
        <v>204</v>
      </c>
      <c r="Y169" s="551">
        <f>IFERROR(SUM(Y159:Y167),"0")</f>
        <v>214.20000000000002</v>
      </c>
      <c r="Z169" s="37"/>
      <c r="AA169" s="552"/>
      <c r="AB169" s="552"/>
      <c r="AC169" s="552"/>
    </row>
    <row r="170" spans="1:68" ht="14.25" hidden="1" customHeight="1" x14ac:dyDescent="0.25">
      <c r="A170" s="553" t="s">
        <v>94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hidden="1" customHeight="1" x14ac:dyDescent="0.25">
      <c r="A171" s="54" t="s">
        <v>276</v>
      </c>
      <c r="B171" s="54" t="s">
        <v>277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284</v>
      </c>
      <c r="B173" s="54" t="s">
        <v>285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hidden="1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286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287</v>
      </c>
      <c r="B177" s="54" t="s">
        <v>288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289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102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290</v>
      </c>
      <c r="B182" s="54" t="s">
        <v>291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293</v>
      </c>
      <c r="B183" s="54" t="s">
        <v>294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134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295</v>
      </c>
      <c r="B187" s="54" t="s">
        <v>296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298</v>
      </c>
      <c r="B188" s="54" t="s">
        <v>299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63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68</v>
      </c>
      <c r="X192" s="549">
        <v>119</v>
      </c>
      <c r="Y192" s="550">
        <f t="shared" ref="Y192:Y199" si="16">IFERROR(IF(X192="",0,CEILING((X192/$H192),1)*$H192),"")</f>
        <v>124.2</v>
      </c>
      <c r="Z192" s="36">
        <f>IFERROR(IF(Y192=0,"",ROUNDUP(Y192/H192,0)*0.00902),"")</f>
        <v>0.20746000000000001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123.62777777777778</v>
      </c>
      <c r="BN192" s="64">
        <f t="shared" ref="BN192:BN199" si="18">IFERROR(Y192*I192/H192,"0")</f>
        <v>129.03</v>
      </c>
      <c r="BO192" s="64">
        <f t="shared" ref="BO192:BO199" si="19">IFERROR(1/J192*(X192/H192),"0")</f>
        <v>0.1669472502805836</v>
      </c>
      <c r="BP192" s="64">
        <f t="shared" ref="BP192:BP199" si="20">IFERROR(1/J192*(Y192/H192),"0")</f>
        <v>0.17424242424242425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95</v>
      </c>
      <c r="Y195" s="550">
        <f t="shared" si="16"/>
        <v>97.2</v>
      </c>
      <c r="Z195" s="36">
        <f>IFERROR(IF(Y195=0,"",ROUNDUP(Y195/H195,0)*0.00902),"")</f>
        <v>0.16236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98.694444444444443</v>
      </c>
      <c r="BN195" s="64">
        <f t="shared" si="18"/>
        <v>100.98</v>
      </c>
      <c r="BO195" s="64">
        <f t="shared" si="19"/>
        <v>0.13327721661054995</v>
      </c>
      <c r="BP195" s="64">
        <f t="shared" si="20"/>
        <v>0.13636363636363635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18</v>
      </c>
      <c r="Y196" s="550">
        <f t="shared" si="16"/>
        <v>18</v>
      </c>
      <c r="Z196" s="36">
        <f>IFERROR(IF(Y196=0,"",ROUNDUP(Y196/H196,0)*0.00502),"")</f>
        <v>5.0200000000000002E-2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19.3</v>
      </c>
      <c r="BN196" s="64">
        <f t="shared" si="18"/>
        <v>19.3</v>
      </c>
      <c r="BO196" s="64">
        <f t="shared" si="19"/>
        <v>4.2735042735042736E-2</v>
      </c>
      <c r="BP196" s="64">
        <f t="shared" si="20"/>
        <v>4.2735042735042736E-2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13</v>
      </c>
      <c r="Y197" s="550">
        <f t="shared" si="16"/>
        <v>14.4</v>
      </c>
      <c r="Z197" s="36">
        <f>IFERROR(IF(Y197=0,"",ROUNDUP(Y197/H197,0)*0.00502),"")</f>
        <v>4.0160000000000001E-2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13.722222222222221</v>
      </c>
      <c r="BN197" s="64">
        <f t="shared" si="18"/>
        <v>15.2</v>
      </c>
      <c r="BO197" s="64">
        <f t="shared" si="19"/>
        <v>3.0864197530864203E-2</v>
      </c>
      <c r="BP197" s="64">
        <f t="shared" si="20"/>
        <v>3.4188034188034191E-2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8</v>
      </c>
      <c r="Y199" s="550">
        <f t="shared" si="16"/>
        <v>9</v>
      </c>
      <c r="Z199" s="36">
        <f>IFERROR(IF(Y199=0,"",ROUNDUP(Y199/H199,0)*0.00502),"")</f>
        <v>2.5100000000000001E-2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8.4444444444444446</v>
      </c>
      <c r="BN199" s="64">
        <f t="shared" si="18"/>
        <v>9.4999999999999982</v>
      </c>
      <c r="BO199" s="64">
        <f t="shared" si="19"/>
        <v>1.8993352326685663E-2</v>
      </c>
      <c r="BP199" s="64">
        <f t="shared" si="20"/>
        <v>2.1367521367521368E-2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61.296296296296291</v>
      </c>
      <c r="Y200" s="551">
        <f>IFERROR(Y192/H192,"0")+IFERROR(Y193/H193,"0")+IFERROR(Y194/H194,"0")+IFERROR(Y195/H195,"0")+IFERROR(Y196/H196,"0")+IFERROR(Y197/H197,"0")+IFERROR(Y198/H198,"0")+IFERROR(Y199/H199,"0")</f>
        <v>64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0.48528000000000004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51">
        <f>IFERROR(SUM(X192:X199),"0")</f>
        <v>253</v>
      </c>
      <c r="Y201" s="551">
        <f>IFERROR(SUM(Y192:Y199),"0")</f>
        <v>262.8</v>
      </c>
      <c r="Z201" s="37"/>
      <c r="AA201" s="552"/>
      <c r="AB201" s="552"/>
      <c r="AC201" s="552"/>
    </row>
    <row r="202" spans="1:68" ht="14.25" hidden="1" customHeight="1" x14ac:dyDescent="0.25">
      <c r="A202" s="553" t="s">
        <v>72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320</v>
      </c>
      <c r="B203" s="54" t="s">
        <v>321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323</v>
      </c>
      <c r="B204" s="54" t="s">
        <v>324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326</v>
      </c>
      <c r="B205" s="54" t="s">
        <v>327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35</v>
      </c>
      <c r="Y206" s="550">
        <f t="shared" si="21"/>
        <v>36</v>
      </c>
      <c r="Z206" s="36">
        <f t="shared" ref="Z206:Z211" si="26">IFERROR(IF(Y206=0,"",ROUNDUP(Y206/H206,0)*0.00651),"")</f>
        <v>9.7650000000000001E-2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38.9375</v>
      </c>
      <c r="BN206" s="64">
        <f t="shared" si="23"/>
        <v>40.050000000000004</v>
      </c>
      <c r="BO206" s="64">
        <f t="shared" si="24"/>
        <v>8.0128205128205135E-2</v>
      </c>
      <c r="BP206" s="64">
        <f t="shared" si="25"/>
        <v>8.241758241758243E-2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4</v>
      </c>
      <c r="Y209" s="550">
        <f t="shared" si="21"/>
        <v>4.8</v>
      </c>
      <c r="Z209" s="36">
        <f t="shared" si="26"/>
        <v>1.302E-2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4.4200000000000008</v>
      </c>
      <c r="BN209" s="64">
        <f t="shared" si="23"/>
        <v>5.3040000000000003</v>
      </c>
      <c r="BO209" s="64">
        <f t="shared" si="24"/>
        <v>9.1575091575091579E-3</v>
      </c>
      <c r="BP209" s="64">
        <f t="shared" si="25"/>
        <v>1.098901098901099E-2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60</v>
      </c>
      <c r="Y210" s="550">
        <f t="shared" si="21"/>
        <v>60</v>
      </c>
      <c r="Z210" s="36">
        <f t="shared" si="26"/>
        <v>0.16275000000000001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66.300000000000011</v>
      </c>
      <c r="BN210" s="64">
        <f t="shared" si="23"/>
        <v>66.300000000000011</v>
      </c>
      <c r="BO210" s="64">
        <f t="shared" si="24"/>
        <v>0.13736263736263737</v>
      </c>
      <c r="BP210" s="64">
        <f t="shared" si="25"/>
        <v>0.13736263736263737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6</v>
      </c>
      <c r="Y211" s="550">
        <f t="shared" si="21"/>
        <v>7.1999999999999993</v>
      </c>
      <c r="Z211" s="36">
        <f t="shared" si="26"/>
        <v>1.9529999999999999E-2</v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6.6450000000000005</v>
      </c>
      <c r="BN211" s="64">
        <f t="shared" si="23"/>
        <v>7.9740000000000002</v>
      </c>
      <c r="BO211" s="64">
        <f t="shared" si="24"/>
        <v>1.3736263736263738E-2</v>
      </c>
      <c r="BP211" s="64">
        <f t="shared" si="25"/>
        <v>1.6483516483516484E-2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43.75</v>
      </c>
      <c r="Y212" s="551">
        <f>IFERROR(Y203/H203,"0")+IFERROR(Y204/H204,"0")+IFERROR(Y205/H205,"0")+IFERROR(Y206/H206,"0")+IFERROR(Y207/H207,"0")+IFERROR(Y208/H208,"0")+IFERROR(Y209/H209,"0")+IFERROR(Y210/H210,"0")+IFERROR(Y211/H211,"0")</f>
        <v>45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0.29294999999999999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51">
        <f>IFERROR(SUM(X203:X211),"0")</f>
        <v>105</v>
      </c>
      <c r="Y213" s="551">
        <f>IFERROR(SUM(Y203:Y211),"0")</f>
        <v>108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164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343</v>
      </c>
      <c r="B215" s="54" t="s">
        <v>344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38</v>
      </c>
      <c r="Y216" s="550">
        <f>IFERROR(IF(X216="",0,CEILING((X216/$H216),1)*$H216),"")</f>
        <v>38.4</v>
      </c>
      <c r="Z216" s="36">
        <f>IFERROR(IF(Y216=0,"",ROUNDUP(Y216/H216,0)*0.00651),"")</f>
        <v>0.10416</v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41.990000000000009</v>
      </c>
      <c r="BN216" s="64">
        <f>IFERROR(Y216*I216/H216,"0")</f>
        <v>42.432000000000002</v>
      </c>
      <c r="BO216" s="64">
        <f>IFERROR(1/J216*(X216/H216),"0")</f>
        <v>8.6996336996337006E-2</v>
      </c>
      <c r="BP216" s="64">
        <f>IFERROR(1/J216*(Y216/H216),"0")</f>
        <v>8.7912087912087919E-2</v>
      </c>
    </row>
    <row r="217" spans="1:68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51">
        <f>IFERROR(X215/H215,"0")+IFERROR(X216/H216,"0")</f>
        <v>15.833333333333334</v>
      </c>
      <c r="Y217" s="551">
        <f>IFERROR(Y215/H215,"0")+IFERROR(Y216/H216,"0")</f>
        <v>16</v>
      </c>
      <c r="Z217" s="551">
        <f>IFERROR(IF(Z215="",0,Z215),"0")+IFERROR(IF(Z216="",0,Z216),"0")</f>
        <v>0.10416</v>
      </c>
      <c r="AA217" s="552"/>
      <c r="AB217" s="552"/>
      <c r="AC217" s="552"/>
    </row>
    <row r="218" spans="1:68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51">
        <f>IFERROR(SUM(X215:X216),"0")</f>
        <v>38</v>
      </c>
      <c r="Y218" s="551">
        <f>IFERROR(SUM(Y215:Y216),"0")</f>
        <v>38.4</v>
      </c>
      <c r="Z218" s="37"/>
      <c r="AA218" s="552"/>
      <c r="AB218" s="552"/>
      <c r="AC218" s="552"/>
    </row>
    <row r="219" spans="1:68" ht="16.5" hidden="1" customHeight="1" x14ac:dyDescent="0.25">
      <c r="A219" s="571" t="s">
        <v>349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102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350</v>
      </c>
      <c r="B221" s="54" t="s">
        <v>351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26</v>
      </c>
      <c r="Y224" s="550">
        <f t="shared" si="27"/>
        <v>28</v>
      </c>
      <c r="Z224" s="36">
        <f t="shared" ref="Z224:Z229" si="32">IFERROR(IF(Y224=0,"",ROUNDUP(Y224/H224,0)*0.00902),"")</f>
        <v>6.3140000000000002E-2</v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27.364999999999998</v>
      </c>
      <c r="BN224" s="64">
        <f t="shared" si="29"/>
        <v>29.47</v>
      </c>
      <c r="BO224" s="64">
        <f t="shared" si="30"/>
        <v>4.924242424242424E-2</v>
      </c>
      <c r="BP224" s="64">
        <f t="shared" si="31"/>
        <v>5.3030303030303032E-2</v>
      </c>
    </row>
    <row r="225" spans="1:68" ht="27" hidden="1" customHeight="1" x14ac:dyDescent="0.25">
      <c r="A225" s="54" t="s">
        <v>359</v>
      </c>
      <c r="B225" s="54" t="s">
        <v>361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3" t="s">
        <v>362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368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6.5</v>
      </c>
      <c r="Y230" s="551">
        <f>IFERROR(Y221/H221,"0")+IFERROR(Y222/H222,"0")+IFERROR(Y223/H223,"0")+IFERROR(Y224/H224,"0")+IFERROR(Y225/H225,"0")+IFERROR(Y226/H226,"0")+IFERROR(Y227/H227,"0")+IFERROR(Y228/H228,"0")+IFERROR(Y229/H229,"0")</f>
        <v>7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6.3140000000000002E-2</v>
      </c>
      <c r="AA230" s="552"/>
      <c r="AB230" s="552"/>
      <c r="AC230" s="552"/>
    </row>
    <row r="231" spans="1:68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51">
        <f>IFERROR(SUM(X221:X229),"0")</f>
        <v>26</v>
      </c>
      <c r="Y231" s="551">
        <f>IFERROR(SUM(Y221:Y229),"0")</f>
        <v>28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134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376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8" t="s">
        <v>379</v>
      </c>
      <c r="Q237" s="561"/>
      <c r="R237" s="561"/>
      <c r="S237" s="561"/>
      <c r="T237" s="562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381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5" t="s">
        <v>387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9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22</v>
      </c>
      <c r="Y268" s="550">
        <f>IFERROR(IF(X268="",0,CEILING((X268/$H268),1)*$H268),"")</f>
        <v>24</v>
      </c>
      <c r="Z268" s="36">
        <f>IFERROR(IF(Y268=0,"",ROUNDUP(Y268/H268,0)*0.00651),"")</f>
        <v>6.5100000000000005E-2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24.310000000000002</v>
      </c>
      <c r="BN268" s="64">
        <f>IFERROR(Y268*I268/H268,"0")</f>
        <v>26.520000000000003</v>
      </c>
      <c r="BO268" s="64">
        <f>IFERROR(1/J268*(X268/H268),"0")</f>
        <v>5.0366300366300375E-2</v>
      </c>
      <c r="BP268" s="64">
        <f>IFERROR(1/J268*(Y268/H268),"0")</f>
        <v>5.4945054945054951E-2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9.1666666666666679</v>
      </c>
      <c r="Y270" s="551">
        <f>IFERROR(Y267/H267,"0")+IFERROR(Y268/H268,"0")+IFERROR(Y269/H269,"0")</f>
        <v>10</v>
      </c>
      <c r="Z270" s="551">
        <f>IFERROR(IF(Z267="",0,Z267),"0")+IFERROR(IF(Z268="",0,Z268),"0")+IFERROR(IF(Z269="",0,Z269),"0")</f>
        <v>6.5100000000000005E-2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22</v>
      </c>
      <c r="Y271" s="551">
        <f>IFERROR(SUM(Y267:Y269),"0")</f>
        <v>24</v>
      </c>
      <c r="Z271" s="37"/>
      <c r="AA271" s="552"/>
      <c r="AB271" s="552"/>
      <c r="AC271" s="552"/>
    </row>
    <row r="272" spans="1:68" ht="16.5" hidden="1" customHeight="1" x14ac:dyDescent="0.25">
      <c r="A272" s="571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4</v>
      </c>
      <c r="Y289" s="550">
        <f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4.1611111111111105</v>
      </c>
      <c r="BN289" s="64">
        <f>IFERROR(Y289*I289/H289,"0")</f>
        <v>11.234999999999999</v>
      </c>
      <c r="BO289" s="64">
        <f>IFERROR(1/J289*(X289/H289),"0")</f>
        <v>5.7870370370370367E-3</v>
      </c>
      <c r="BP289" s="64">
        <f>IFERROR(1/J289*(Y289/H289),"0")</f>
        <v>1.5625E-2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7</v>
      </c>
      <c r="Y290" s="550">
        <f>IFERROR(IF(X290="",0,CEILING((X290/$H290),1)*$H290),"")</f>
        <v>10.8</v>
      </c>
      <c r="Z290" s="36">
        <f>IFERROR(IF(Y290=0,"",ROUNDUP(Y290/H290,0)*0.01898),"")</f>
        <v>1.898E-2</v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7.2819444444444432</v>
      </c>
      <c r="BN290" s="64">
        <f>IFERROR(Y290*I290/H290,"0")</f>
        <v>11.234999999999999</v>
      </c>
      <c r="BO290" s="64">
        <f>IFERROR(1/J290*(X290/H290),"0")</f>
        <v>1.0127314814814815E-2</v>
      </c>
      <c r="BP290" s="64">
        <f>IFERROR(1/J290*(Y290/H290),"0")</f>
        <v>1.5625E-2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1.0185185185185186</v>
      </c>
      <c r="Y293" s="551">
        <f>IFERROR(Y288/H288,"0")+IFERROR(Y289/H289,"0")+IFERROR(Y290/H290,"0")+IFERROR(Y291/H291,"0")+IFERROR(Y292/H292,"0")</f>
        <v>2</v>
      </c>
      <c r="Z293" s="551">
        <f>IFERROR(IF(Z288="",0,Z288),"0")+IFERROR(IF(Z289="",0,Z289),"0")+IFERROR(IF(Z290="",0,Z290),"0")+IFERROR(IF(Z291="",0,Z291),"0")+IFERROR(IF(Z292="",0,Z292),"0")</f>
        <v>3.7960000000000001E-2</v>
      </c>
      <c r="AA293" s="552"/>
      <c r="AB293" s="552"/>
      <c r="AC293" s="552"/>
    </row>
    <row r="294" spans="1:68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11</v>
      </c>
      <c r="Y294" s="551">
        <f>IFERROR(SUM(Y288:Y292),"0")</f>
        <v>21.6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164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4</v>
      </c>
      <c r="Y314" s="550">
        <f>IFERROR(IF(X314="",0,CEILING((X314/$H314),1)*$H314),"")</f>
        <v>8.4</v>
      </c>
      <c r="Z314" s="36">
        <f>IFERROR(IF(Y314=0,"",ROUNDUP(Y314/H314,0)*0.01898),"")</f>
        <v>1.898E-2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4.2471428571428573</v>
      </c>
      <c r="BN314" s="64">
        <f>IFERROR(Y314*I314/H314,"0")</f>
        <v>8.9190000000000005</v>
      </c>
      <c r="BO314" s="64">
        <f>IFERROR(1/J314*(X314/H314),"0")</f>
        <v>7.4404761904761901E-3</v>
      </c>
      <c r="BP314" s="64">
        <f>IFERROR(1/J314*(Y314/H314),"0")</f>
        <v>1.5625E-2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65</v>
      </c>
      <c r="Y315" s="550">
        <f>IFERROR(IF(X315="",0,CEILING((X315/$H315),1)*$H315),"")</f>
        <v>70.2</v>
      </c>
      <c r="Z315" s="36">
        <f>IFERROR(IF(Y315=0,"",ROUNDUP(Y315/H315,0)*0.01898),"")</f>
        <v>0.17082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69.325000000000003</v>
      </c>
      <c r="BN315" s="64">
        <f>IFERROR(Y315*I315/H315,"0")</f>
        <v>74.871000000000009</v>
      </c>
      <c r="BO315" s="64">
        <f>IFERROR(1/J315*(X315/H315),"0")</f>
        <v>0.13020833333333334</v>
      </c>
      <c r="BP315" s="64">
        <f>IFERROR(1/J315*(Y315/H315),"0")</f>
        <v>0.140625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23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24.421071428571427</v>
      </c>
      <c r="BN316" s="64">
        <f>IFERROR(Y316*I316/H316,"0")</f>
        <v>26.757000000000001</v>
      </c>
      <c r="BO316" s="64">
        <f>IFERROR(1/J316*(X316/H316),"0")</f>
        <v>4.2782738095238096E-2</v>
      </c>
      <c r="BP316" s="64">
        <f>IFERROR(1/J316*(Y316/H316),"0")</f>
        <v>4.6875E-2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11.547619047619047</v>
      </c>
      <c r="Y317" s="551">
        <f>IFERROR(Y314/H314,"0")+IFERROR(Y315/H315,"0")+IFERROR(Y316/H316,"0")</f>
        <v>13</v>
      </c>
      <c r="Z317" s="551">
        <f>IFERROR(IF(Z314="",0,Z314),"0")+IFERROR(IF(Z315="",0,Z315),"0")+IFERROR(IF(Z316="",0,Z316),"0")</f>
        <v>0.24674000000000001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92</v>
      </c>
      <c r="Y318" s="551">
        <f>IFERROR(SUM(Y314:Y316),"0")</f>
        <v>103.80000000000001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9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7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14" t="s">
        <v>536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hidden="1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0</v>
      </c>
      <c r="Y342" s="550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100</v>
      </c>
      <c r="Y343" s="550">
        <f t="shared" si="38"/>
        <v>105</v>
      </c>
      <c r="Z343" s="36">
        <f>IFERROR(IF(Y343=0,"",ROUNDUP(Y343/H343,0)*0.02175),"")</f>
        <v>0.15225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103.2</v>
      </c>
      <c r="BN343" s="64">
        <f t="shared" si="40"/>
        <v>108.36</v>
      </c>
      <c r="BO343" s="64">
        <f t="shared" si="41"/>
        <v>0.1388888888888889</v>
      </c>
      <c r="BP343" s="64">
        <f t="shared" si="42"/>
        <v>0.14583333333333331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64">
        <v>4680115884830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7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488</v>
      </c>
      <c r="Y344" s="550">
        <f t="shared" si="38"/>
        <v>495</v>
      </c>
      <c r="Z344" s="36">
        <f>IFERROR(IF(Y344=0,"",ROUNDUP(Y344/H344,0)*0.02175),"")</f>
        <v>0.71775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503.61599999999999</v>
      </c>
      <c r="BN344" s="64">
        <f t="shared" si="40"/>
        <v>510.84000000000003</v>
      </c>
      <c r="BO344" s="64">
        <f t="shared" si="41"/>
        <v>0.6777777777777777</v>
      </c>
      <c r="BP344" s="64">
        <f t="shared" si="42"/>
        <v>0.6875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4">
        <v>4607091383997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8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39.199999999999996</v>
      </c>
      <c r="Y349" s="551">
        <f>IFERROR(Y342/H342,"0")+IFERROR(Y343/H343,"0")+IFERROR(Y344/H344,"0")+IFERROR(Y345/H345,"0")+IFERROR(Y346/H346,"0")+IFERROR(Y347/H347,"0")+IFERROR(Y348/H348,"0")</f>
        <v>40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0.87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588</v>
      </c>
      <c r="Y350" s="551">
        <f>IFERROR(SUM(Y342:Y348),"0")</f>
        <v>600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320</v>
      </c>
      <c r="Y352" s="550">
        <f>IFERROR(IF(X352="",0,CEILING((X352/$H352),1)*$H352),"")</f>
        <v>330</v>
      </c>
      <c r="Z352" s="36">
        <f>IFERROR(IF(Y352=0,"",ROUNDUP(Y352/H352,0)*0.02175),"")</f>
        <v>0.47849999999999998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330.24</v>
      </c>
      <c r="BN352" s="64">
        <f>IFERROR(Y352*I352/H352,"0")</f>
        <v>340.56000000000006</v>
      </c>
      <c r="BO352" s="64">
        <f>IFERROR(1/J352*(X352/H352),"0")</f>
        <v>0.44444444444444442</v>
      </c>
      <c r="BP352" s="64">
        <f>IFERROR(1/J352*(Y352/H352),"0")</f>
        <v>0.45833333333333331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21.333333333333332</v>
      </c>
      <c r="Y354" s="551">
        <f>IFERROR(Y352/H352,"0")+IFERROR(Y353/H353,"0")</f>
        <v>22</v>
      </c>
      <c r="Z354" s="551">
        <f>IFERROR(IF(Z352="",0,Z352),"0")+IFERROR(IF(Z353="",0,Z353),"0")</f>
        <v>0.47849999999999998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320</v>
      </c>
      <c r="Y355" s="551">
        <f>IFERROR(SUM(Y352:Y353),"0")</f>
        <v>330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164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6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82</v>
      </c>
      <c r="Y362" s="550">
        <f>IFERROR(IF(X362="",0,CEILING((X362/$H362),1)*$H362),"")</f>
        <v>90</v>
      </c>
      <c r="Z362" s="36">
        <f>IFERROR(IF(Y362=0,"",ROUNDUP(Y362/H362,0)*0.01898),"")</f>
        <v>0.1898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86.728666666666669</v>
      </c>
      <c r="BN362" s="64">
        <f>IFERROR(Y362*I362/H362,"0")</f>
        <v>95.19</v>
      </c>
      <c r="BO362" s="64">
        <f>IFERROR(1/J362*(X362/H362),"0")</f>
        <v>0.1423611111111111</v>
      </c>
      <c r="BP362" s="64">
        <f>IFERROR(1/J362*(Y362/H362),"0")</f>
        <v>0.15625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9.1111111111111107</v>
      </c>
      <c r="Y363" s="551">
        <f>IFERROR(Y362/H362,"0")</f>
        <v>10</v>
      </c>
      <c r="Z363" s="551">
        <f>IFERROR(IF(Z362="",0,Z362),"0")</f>
        <v>0.1898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82</v>
      </c>
      <c r="Y364" s="551">
        <f>IFERROR(SUM(Y362:Y362),"0")</f>
        <v>90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24</v>
      </c>
      <c r="Y367" s="550">
        <f>IFERROR(IF(X367="",0,CEILING((X367/$H367),1)*$H367),"")</f>
        <v>32.400000000000006</v>
      </c>
      <c r="Z367" s="36">
        <f>IFERROR(IF(Y367=0,"",ROUNDUP(Y367/H367,0)*0.01898),"")</f>
        <v>5.6940000000000004E-2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24.966666666666665</v>
      </c>
      <c r="BN367" s="64">
        <f>IFERROR(Y367*I367/H367,"0")</f>
        <v>33.705000000000005</v>
      </c>
      <c r="BO367" s="64">
        <f>IFERROR(1/J367*(X367/H367),"0")</f>
        <v>3.4722222222222217E-2</v>
      </c>
      <c r="BP367" s="64">
        <f>IFERROR(1/J367*(Y367/H367),"0")</f>
        <v>4.6875000000000007E-2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2.2222222222222219</v>
      </c>
      <c r="Y370" s="551">
        <f>IFERROR(Y367/H367,"0")+IFERROR(Y368/H368,"0")+IFERROR(Y369/H369,"0")</f>
        <v>3.0000000000000004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24</v>
      </c>
      <c r="Y371" s="551">
        <f>IFERROR(SUM(Y367:Y369),"0")</f>
        <v>32.400000000000006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500</v>
      </c>
      <c r="Y377" s="550">
        <f>IFERROR(IF(X377="",0,CEILING((X377/$H377),1)*$H377),"")</f>
        <v>504</v>
      </c>
      <c r="Z377" s="36">
        <f>IFERROR(IF(Y377=0,"",ROUNDUP(Y377/H377,0)*0.01898),"")</f>
        <v>1.06288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528.83333333333337</v>
      </c>
      <c r="BN377" s="64">
        <f>IFERROR(Y377*I377/H377,"0")</f>
        <v>533.06399999999996</v>
      </c>
      <c r="BO377" s="64">
        <f>IFERROR(1/J377*(X377/H377),"0")</f>
        <v>0.86805555555555558</v>
      </c>
      <c r="BP377" s="64">
        <f>IFERROR(1/J377*(Y377/H377),"0")</f>
        <v>0.875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55.555555555555557</v>
      </c>
      <c r="Y379" s="551">
        <f>IFERROR(Y377/H377,"0")+IFERROR(Y378/H378,"0")</f>
        <v>56</v>
      </c>
      <c r="Z379" s="551">
        <f>IFERROR(IF(Z377="",0,Z377),"0")+IFERROR(IF(Z378="",0,Z378),"0")</f>
        <v>1.06288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500</v>
      </c>
      <c r="Y380" s="551">
        <f>IFERROR(SUM(Y377:Y378),"0")</f>
        <v>504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164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592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26</v>
      </c>
      <c r="Y396" s="550">
        <f t="shared" si="43"/>
        <v>27.3</v>
      </c>
      <c r="Z396" s="36">
        <f t="shared" si="48"/>
        <v>6.5259999999999999E-2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27.609523809523807</v>
      </c>
      <c r="BN396" s="64">
        <f t="shared" si="45"/>
        <v>28.99</v>
      </c>
      <c r="BO396" s="64">
        <f t="shared" si="46"/>
        <v>5.2910052910052907E-2</v>
      </c>
      <c r="BP396" s="64">
        <f t="shared" si="47"/>
        <v>5.5555555555555559E-2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12.38095238095238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13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6.5259999999999999E-2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26</v>
      </c>
      <c r="Y399" s="551">
        <f>IFERROR(SUM(Y388:Y397),"0")</f>
        <v>27.3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5</v>
      </c>
      <c r="Y411" s="550">
        <f>IFERROR(IF(X411="",0,CEILING((X411/$H411),1)*$H411),"")</f>
        <v>5.4</v>
      </c>
      <c r="Z411" s="36">
        <f>IFERROR(IF(Y411=0,"",ROUNDUP(Y411/H411,0)*0.00902),"")</f>
        <v>9.0200000000000002E-3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5.1944444444444446</v>
      </c>
      <c r="BN411" s="64">
        <f>IFERROR(Y411*I411/H411,"0")</f>
        <v>5.61</v>
      </c>
      <c r="BO411" s="64">
        <f>IFERROR(1/J411*(X411/H411),"0")</f>
        <v>7.0145903479236806E-3</v>
      </c>
      <c r="BP411" s="64">
        <f>IFERROR(1/J411*(Y411/H411),"0")</f>
        <v>7.575757575757576E-3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0.92592592592592582</v>
      </c>
      <c r="Y415" s="551">
        <f>IFERROR(Y411/H411,"0")+IFERROR(Y412/H412,"0")+IFERROR(Y413/H413,"0")+IFERROR(Y414/H414,"0")</f>
        <v>1</v>
      </c>
      <c r="Z415" s="551">
        <f>IFERROR(IF(Z411="",0,Z411),"0")+IFERROR(IF(Z412="",0,Z412),"0")+IFERROR(IF(Z413="",0,Z413),"0")+IFERROR(IF(Z414="",0,Z414),"0")</f>
        <v>9.0200000000000002E-3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5</v>
      </c>
      <c r="Y416" s="551">
        <f>IFERROR(SUM(Y411:Y414),"0")</f>
        <v>5.4</v>
      </c>
      <c r="Z416" s="37"/>
      <c r="AA416" s="552"/>
      <c r="AB416" s="552"/>
      <c r="AC416" s="552"/>
    </row>
    <row r="417" spans="1:68" ht="16.5" hidden="1" customHeight="1" x14ac:dyDescent="0.25">
      <c r="A417" s="571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648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22</v>
      </c>
      <c r="Y430" s="550">
        <f t="shared" ref="Y430:Y442" si="49">IFERROR(IF(X430="",0,CEILING((X430/$H430),1)*$H430),"")</f>
        <v>26.400000000000002</v>
      </c>
      <c r="Z430" s="36">
        <f t="shared" ref="Z430:Z436" si="50">IFERROR(IF(Y430=0,"",ROUNDUP(Y430/H430,0)*0.01196),"")</f>
        <v>5.9799999999999999E-2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23.5</v>
      </c>
      <c r="BN430" s="64">
        <f t="shared" ref="BN430:BN442" si="52">IFERROR(Y430*I430/H430,"0")</f>
        <v>28.200000000000003</v>
      </c>
      <c r="BO430" s="64">
        <f t="shared" ref="BO430:BO442" si="53">IFERROR(1/J430*(X430/H430),"0")</f>
        <v>4.0064102564102561E-2</v>
      </c>
      <c r="BP430" s="64">
        <f t="shared" ref="BP430:BP442" si="54">IFERROR(1/J430*(Y430/H430),"0")</f>
        <v>4.807692307692308E-2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49</v>
      </c>
      <c r="Y432" s="550">
        <f t="shared" si="49"/>
        <v>52.800000000000004</v>
      </c>
      <c r="Z432" s="36">
        <f t="shared" si="50"/>
        <v>0.1196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52.340909090909079</v>
      </c>
      <c r="BN432" s="64">
        <f t="shared" si="52"/>
        <v>56.400000000000006</v>
      </c>
      <c r="BO432" s="64">
        <f t="shared" si="53"/>
        <v>8.9233682983682977E-2</v>
      </c>
      <c r="BP432" s="64">
        <f t="shared" si="54"/>
        <v>9.6153846153846159E-2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8" t="s">
        <v>660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220</v>
      </c>
      <c r="Y435" s="550">
        <f t="shared" si="49"/>
        <v>221.76000000000002</v>
      </c>
      <c r="Z435" s="36">
        <f t="shared" si="50"/>
        <v>0.50231999999999999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234.99999999999997</v>
      </c>
      <c r="BN435" s="64">
        <f t="shared" si="52"/>
        <v>236.88</v>
      </c>
      <c r="BO435" s="64">
        <f t="shared" si="53"/>
        <v>0.40064102564102566</v>
      </c>
      <c r="BP435" s="64">
        <f t="shared" si="54"/>
        <v>0.40384615384615385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7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55.11363636363636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57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0.68171999999999999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291</v>
      </c>
      <c r="Y444" s="551">
        <f>IFERROR(SUM(Y430:Y442),"0")</f>
        <v>300.96000000000004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82</v>
      </c>
      <c r="Y453" s="550">
        <f t="shared" si="55"/>
        <v>84.48</v>
      </c>
      <c r="Z453" s="36">
        <f>IFERROR(IF(Y453=0,"",ROUNDUP(Y453/H453,0)*0.01196),"")</f>
        <v>0.19136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87.590909090909079</v>
      </c>
      <c r="BN453" s="64">
        <f t="shared" si="57"/>
        <v>90.24</v>
      </c>
      <c r="BO453" s="64">
        <f t="shared" si="58"/>
        <v>0.14932983682983683</v>
      </c>
      <c r="BP453" s="64">
        <f t="shared" si="59"/>
        <v>0.15384615384615385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117</v>
      </c>
      <c r="Y454" s="550">
        <f t="shared" si="55"/>
        <v>121.44000000000001</v>
      </c>
      <c r="Z454" s="36">
        <f>IFERROR(IF(Y454=0,"",ROUNDUP(Y454/H454,0)*0.01196),"")</f>
        <v>0.27507999999999999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124.97727272727272</v>
      </c>
      <c r="BN454" s="64">
        <f t="shared" si="57"/>
        <v>129.72</v>
      </c>
      <c r="BO454" s="64">
        <f t="shared" si="58"/>
        <v>0.2130681818181818</v>
      </c>
      <c r="BP454" s="64">
        <f t="shared" si="59"/>
        <v>0.22115384615384617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37.689393939393938</v>
      </c>
      <c r="Y458" s="551">
        <f>IFERROR(Y452/H452,"0")+IFERROR(Y453/H453,"0")+IFERROR(Y454/H454,"0")+IFERROR(Y455/H455,"0")+IFERROR(Y456/H456,"0")+IFERROR(Y457/H457,"0")</f>
        <v>39</v>
      </c>
      <c r="Z458" s="551">
        <f>IFERROR(IF(Z452="",0,Z452),"0")+IFERROR(IF(Z453="",0,Z453),"0")+IFERROR(IF(Z454="",0,Z454),"0")+IFERROR(IF(Z455="",0,Z455),"0")+IFERROR(IF(Z456="",0,Z456),"0")+IFERROR(IF(Z457="",0,Z457),"0")</f>
        <v>0.46643999999999997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199</v>
      </c>
      <c r="Y459" s="551">
        <f>IFERROR(SUM(Y452:Y457),"0")</f>
        <v>205.92000000000002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715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42</v>
      </c>
      <c r="Y487" s="550">
        <f>IFERROR(IF(X487="",0,CEILING((X487/$H487),1)*$H487),"")</f>
        <v>45</v>
      </c>
      <c r="Z487" s="36">
        <f>IFERROR(IF(Y487=0,"",ROUNDUP(Y487/H487,0)*0.01898),"")</f>
        <v>9.4899999999999998E-2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44.421999999999997</v>
      </c>
      <c r="BN487" s="64">
        <f>IFERROR(Y487*I487/H487,"0")</f>
        <v>47.594999999999999</v>
      </c>
      <c r="BO487" s="64">
        <f>IFERROR(1/J487*(X487/H487),"0")</f>
        <v>7.2916666666666671E-2</v>
      </c>
      <c r="BP487" s="64">
        <f>IFERROR(1/J487*(Y487/H487),"0")</f>
        <v>7.8125E-2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4.666666666666667</v>
      </c>
      <c r="Y489" s="551">
        <f>IFERROR(Y487/H487,"0")+IFERROR(Y488/H488,"0")</f>
        <v>5</v>
      </c>
      <c r="Z489" s="551">
        <f>IFERROR(IF(Z487="",0,Z487),"0")+IFERROR(IF(Z488="",0,Z488),"0")</f>
        <v>9.4899999999999998E-2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42</v>
      </c>
      <c r="Y490" s="551">
        <f>IFERROR(SUM(Y487:Y488),"0")</f>
        <v>45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164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87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759</v>
      </c>
      <c r="Q501" s="596"/>
      <c r="R501" s="596"/>
      <c r="S501" s="596"/>
      <c r="T501" s="596"/>
      <c r="U501" s="596"/>
      <c r="V501" s="597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3186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3332.7400000000007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760</v>
      </c>
      <c r="Q502" s="596"/>
      <c r="R502" s="596"/>
      <c r="S502" s="596"/>
      <c r="T502" s="596"/>
      <c r="U502" s="596"/>
      <c r="V502" s="597"/>
      <c r="W502" s="37" t="s">
        <v>68</v>
      </c>
      <c r="X502" s="551">
        <f>IFERROR(SUM(BM22:BM498),"0")</f>
        <v>3355.3793722943719</v>
      </c>
      <c r="Y502" s="551">
        <f>IFERROR(SUM(BN22:BN498),"0")</f>
        <v>3509.7819999999988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761</v>
      </c>
      <c r="Q503" s="596"/>
      <c r="R503" s="596"/>
      <c r="S503" s="596"/>
      <c r="T503" s="596"/>
      <c r="U503" s="596"/>
      <c r="V503" s="597"/>
      <c r="W503" s="37" t="s">
        <v>762</v>
      </c>
      <c r="X503" s="38">
        <f>ROUNDUP(SUM(BO22:BO498),0)</f>
        <v>6</v>
      </c>
      <c r="Y503" s="38">
        <f>ROUNDUP(SUM(BP22:BP498),0)</f>
        <v>6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763</v>
      </c>
      <c r="Q504" s="596"/>
      <c r="R504" s="596"/>
      <c r="S504" s="596"/>
      <c r="T504" s="596"/>
      <c r="U504" s="596"/>
      <c r="V504" s="597"/>
      <c r="W504" s="37" t="s">
        <v>68</v>
      </c>
      <c r="X504" s="551">
        <f>GrossWeightTotal+PalletQtyTotal*25</f>
        <v>3505.3793722943719</v>
      </c>
      <c r="Y504" s="551">
        <f>GrossWeightTotalR+PalletQtyTotalR*25</f>
        <v>3659.7819999999988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764</v>
      </c>
      <c r="Q505" s="596"/>
      <c r="R505" s="596"/>
      <c r="S505" s="596"/>
      <c r="T505" s="596"/>
      <c r="U505" s="596"/>
      <c r="V505" s="597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514.14384319384317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538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765</v>
      </c>
      <c r="Q506" s="596"/>
      <c r="R506" s="596"/>
      <c r="S506" s="596"/>
      <c r="T506" s="596"/>
      <c r="U506" s="596"/>
      <c r="V506" s="597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6.5772700000000013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82"/>
      <c r="E508" s="682"/>
      <c r="F508" s="682"/>
      <c r="G508" s="682"/>
      <c r="H508" s="683"/>
      <c r="I508" s="587" t="s">
        <v>248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536</v>
      </c>
      <c r="U508" s="683"/>
      <c r="V508" s="587" t="s">
        <v>592</v>
      </c>
      <c r="W508" s="682"/>
      <c r="X508" s="682"/>
      <c r="Y508" s="683"/>
      <c r="Z508" s="546" t="s">
        <v>648</v>
      </c>
      <c r="AA508" s="587" t="s">
        <v>715</v>
      </c>
      <c r="AB508" s="683"/>
      <c r="AC508" s="52"/>
      <c r="AF508" s="547"/>
    </row>
    <row r="509" spans="1:68" ht="14.25" customHeight="1" thickTop="1" x14ac:dyDescent="0.2">
      <c r="A509" s="599" t="s">
        <v>768</v>
      </c>
      <c r="B509" s="587" t="s">
        <v>62</v>
      </c>
      <c r="C509" s="587" t="s">
        <v>101</v>
      </c>
      <c r="D509" s="587" t="s">
        <v>116</v>
      </c>
      <c r="E509" s="587" t="s">
        <v>171</v>
      </c>
      <c r="F509" s="587" t="s">
        <v>191</v>
      </c>
      <c r="G509" s="587" t="s">
        <v>224</v>
      </c>
      <c r="H509" s="587" t="s">
        <v>100</v>
      </c>
      <c r="I509" s="587" t="s">
        <v>249</v>
      </c>
      <c r="J509" s="587" t="s">
        <v>289</v>
      </c>
      <c r="K509" s="587" t="s">
        <v>349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56.400000000000006</v>
      </c>
      <c r="E511" s="46">
        <f>IFERROR(Y87*1,"0")+IFERROR(Y88*1,"0")+IFERROR(Y89*1,"0")+IFERROR(Y93*1,"0")+IFERROR(Y94*1,"0")+IFERROR(Y95*1,"0")+IFERROR(Y96*1,"0")</f>
        <v>94.5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123.9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230.04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409.2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24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125.4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1020</v>
      </c>
      <c r="U511" s="46">
        <f>IFERROR(Y367*1,"0")+IFERROR(Y368*1,"0")+IFERROR(Y369*1,"0")+IFERROR(Y373*1,"0")+IFERROR(Y377*1,"0")+IFERROR(Y378*1,"0")+IFERROR(Y382*1,"0")</f>
        <v>536.4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27.3</v>
      </c>
      <c r="W511" s="46">
        <f>IFERROR(Y407*1,"0")+IFERROR(Y411*1,"0")+IFERROR(Y412*1,"0")+IFERROR(Y413*1,"0")+IFERROR(Y414*1,"0")</f>
        <v>5.4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607.20000000000005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45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,00"/>
        <filter val="1,02"/>
        <filter val="1,43"/>
        <filter val="100,00"/>
        <filter val="105,00"/>
        <filter val="106,00"/>
        <filter val="11,00"/>
        <filter val="11,55"/>
        <filter val="117,00"/>
        <filter val="119,00"/>
        <filter val="12,00"/>
        <filter val="12,38"/>
        <filter val="13,00"/>
        <filter val="14,44"/>
        <filter val="15,00"/>
        <filter val="15,83"/>
        <filter val="18,00"/>
        <filter val="18,94"/>
        <filter val="199,00"/>
        <filter val="2,00"/>
        <filter val="2,22"/>
        <filter val="2,41"/>
        <filter val="204,00"/>
        <filter val="21,33"/>
        <filter val="22,00"/>
        <filter val="220,00"/>
        <filter val="23,00"/>
        <filter val="24,00"/>
        <filter val="253,00"/>
        <filter val="26,00"/>
        <filter val="291,00"/>
        <filter val="3 186,00"/>
        <filter val="3 355,38"/>
        <filter val="3 505,38"/>
        <filter val="3,33"/>
        <filter val="320,00"/>
        <filter val="35,00"/>
        <filter val="37,69"/>
        <filter val="38,00"/>
        <filter val="39,00"/>
        <filter val="39,20"/>
        <filter val="4,00"/>
        <filter val="4,67"/>
        <filter val="4,81"/>
        <filter val="42,00"/>
        <filter val="43,75"/>
        <filter val="47,00"/>
        <filter val="488,00"/>
        <filter val="49,00"/>
        <filter val="5,00"/>
        <filter val="5,93"/>
        <filter val="500,00"/>
        <filter val="51,00"/>
        <filter val="514,14"/>
        <filter val="52,00"/>
        <filter val="55,00"/>
        <filter val="55,11"/>
        <filter val="55,56"/>
        <filter val="57,00"/>
        <filter val="588,00"/>
        <filter val="6"/>
        <filter val="6,00"/>
        <filter val="6,30"/>
        <filter val="6,50"/>
        <filter val="60,00"/>
        <filter val="61,30"/>
        <filter val="61,67"/>
        <filter val="65,00"/>
        <filter val="7,00"/>
        <filter val="7,58"/>
        <filter val="8,00"/>
        <filter val="82,00"/>
        <filter val="9,11"/>
        <filter val="9,17"/>
        <filter val="92,00"/>
        <filter val="95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