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C25FB6B-3A89-4F2E-B6B2-E9A0701758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Z168" i="1" s="1"/>
  <c r="BP164" i="1"/>
  <c r="BN164" i="1"/>
  <c r="Z164" i="1"/>
  <c r="Y168" i="1"/>
  <c r="BP172" i="1"/>
  <c r="BN172" i="1"/>
  <c r="Z172" i="1"/>
  <c r="Z174" i="1" s="1"/>
  <c r="Y189" i="1"/>
  <c r="BP193" i="1"/>
  <c r="BN193" i="1"/>
  <c r="Z193" i="1"/>
  <c r="Z200" i="1" s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Z230" i="1" s="1"/>
  <c r="BP225" i="1"/>
  <c r="BN225" i="1"/>
  <c r="Z225" i="1"/>
  <c r="Y230" i="1"/>
  <c r="Y238" i="1"/>
  <c r="BP237" i="1"/>
  <c r="BN237" i="1"/>
  <c r="Z237" i="1"/>
  <c r="Z238" i="1" s="1"/>
  <c r="Y239" i="1"/>
  <c r="Y247" i="1"/>
  <c r="BP241" i="1"/>
  <c r="BN241" i="1"/>
  <c r="Z241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11" i="1"/>
  <c r="Z246" i="1"/>
  <c r="Z70" i="1"/>
  <c r="Z32" i="1"/>
  <c r="Y505" i="1"/>
  <c r="Y502" i="1"/>
  <c r="Z118" i="1"/>
  <c r="Z97" i="1"/>
  <c r="Z506" i="1" s="1"/>
  <c r="Z415" i="1"/>
  <c r="Y503" i="1"/>
  <c r="Z303" i="1"/>
  <c r="Z293" i="1"/>
  <c r="Z212" i="1"/>
  <c r="Y501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<sst xmlns="http://schemas.openxmlformats.org/spreadsheetml/2006/main" count="2210" uniqueCount="806">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</sst>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18.518518518518519</v>
      </c>
      <c r="Y90" s="551">
        <f>IFERROR(Y87/H87,"0")+IFERROR(Y88/H88,"0")+IFERROR(Y89/H89,"0")</f>
        <v>19</v>
      </c>
      <c r="Z90" s="551">
        <f>IFERROR(IF(Z87="",0,Z87),"0")+IFERROR(IF(Z88="",0,Z88),"0")+IFERROR(IF(Z89="",0,Z89),"0")</f>
        <v>0.36062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200</v>
      </c>
      <c r="Y91" s="551">
        <f>IFERROR(SUM(Y87:Y89),"0")</f>
        <v>205.20000000000002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0</v>
      </c>
      <c r="Y168" s="551">
        <f>IFERROR(Y159/H159,"0")+IFERROR(Y160/H160,"0")+IFERROR(Y161/H161,"0")+IFERROR(Y162/H162,"0")+IFERROR(Y163/H163,"0")+IFERROR(Y164/H164,"0")+IFERROR(Y165/H165,"0")+IFERROR(Y166/H166,"0")+IFERROR(Y167/H167,"0")</f>
        <v>0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0</v>
      </c>
      <c r="Y169" s="551">
        <f>IFERROR(SUM(Y159:Y167),"0")</f>
        <v>0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0</v>
      </c>
      <c r="Y200" s="551">
        <f>IFERROR(Y192/H192,"0")+IFERROR(Y193/H193,"0")+IFERROR(Y194/H194,"0")+IFERROR(Y195/H195,"0")+IFERROR(Y196/H196,"0")+IFERROR(Y197/H197,"0")+IFERROR(Y198/H198,"0")+IFERROR(Y199/H199,"0")</f>
        <v>0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0</v>
      </c>
      <c r="Y201" s="551">
        <f>IFERROR(SUM(Y192:Y199),"0")</f>
        <v>0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0</v>
      </c>
      <c r="Y212" s="551">
        <f>IFERROR(Y203/H203,"0")+IFERROR(Y204/H204,"0")+IFERROR(Y205/H205,"0")+IFERROR(Y206/H206,"0")+IFERROR(Y207/H207,"0")+IFERROR(Y208/H208,"0")+IFERROR(Y209/H209,"0")+IFERROR(Y210/H210,"0")+IFERROR(Y211/H211,"0")</f>
        <v>0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0</v>
      </c>
      <c r="Y213" s="551">
        <f>IFERROR(SUM(Y203:Y211),"0")</f>
        <v>0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500</v>
      </c>
      <c r="Y342" s="550">
        <f t="shared" ref="Y342:Y348" si="38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516</v>
      </c>
      <c r="BN342" s="64">
        <f t="shared" ref="BN342:BN348" si="40">IFERROR(Y342*I342/H342,"0")</f>
        <v>526.32000000000005</v>
      </c>
      <c r="BO342" s="64">
        <f t="shared" ref="BO342:BO348" si="41">IFERROR(1/J342*(X342/H342),"0")</f>
        <v>0.69444444444444442</v>
      </c>
      <c r="BP342" s="64">
        <f t="shared" ref="BP342:BP348" si="42">IFERROR(1/J342*(Y342/H342),"0")</f>
        <v>0.70833333333333326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33.333333333333336</v>
      </c>
      <c r="Y349" s="551">
        <f>IFERROR(Y342/H342,"0")+IFERROR(Y343/H343,"0")+IFERROR(Y344/H344,"0")+IFERROR(Y345/H345,"0")+IFERROR(Y346/H346,"0")+IFERROR(Y347/H347,"0")+IFERROR(Y348/H348,"0")</f>
        <v>34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0.73949999999999994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500</v>
      </c>
      <c r="Y350" s="551">
        <f>IFERROR(SUM(Y342:Y348),"0")</f>
        <v>510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700</v>
      </c>
      <c r="Y352" s="550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46.666666666666664</v>
      </c>
      <c r="Y354" s="551">
        <f>IFERROR(Y352/H352,"0")+IFERROR(Y353/H353,"0")</f>
        <v>47</v>
      </c>
      <c r="Z354" s="551">
        <f>IFERROR(IF(Z352="",0,Z352),"0")+IFERROR(IF(Z353="",0,Z353),"0")</f>
        <v>1.0222499999999999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700</v>
      </c>
      <c r="Y355" s="551">
        <f>IFERROR(SUM(Y352:Y353),"0")</f>
        <v>705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700</v>
      </c>
      <c r="Y432" s="550">
        <f t="shared" si="49"/>
        <v>702.24</v>
      </c>
      <c r="Z432" s="36">
        <f t="shared" si="50"/>
        <v>1.5906800000000001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747.72727272727275</v>
      </c>
      <c r="BN432" s="64">
        <f t="shared" si="52"/>
        <v>750.11999999999989</v>
      </c>
      <c r="BO432" s="64">
        <f t="shared" si="53"/>
        <v>1.2747668997668997</v>
      </c>
      <c r="BP432" s="64">
        <f t="shared" si="54"/>
        <v>1.278846153846154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132.57575757575756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1.5906800000000001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700</v>
      </c>
      <c r="Y444" s="551">
        <f>IFERROR(SUM(Y430:Y442),"0")</f>
        <v>702.24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500</v>
      </c>
      <c r="Y446" s="550">
        <f>IFERROR(IF(X446="",0,CEILING((X446/$H446),1)*$H446),"")</f>
        <v>501.6</v>
      </c>
      <c r="Z446" s="36">
        <f>IFERROR(IF(Y446=0,"",ROUNDUP(Y446/H446,0)*0.01196),"")</f>
        <v>1.1362000000000001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534.09090909090912</v>
      </c>
      <c r="BN446" s="64">
        <f>IFERROR(Y446*I446/H446,"0")</f>
        <v>535.79999999999995</v>
      </c>
      <c r="BO446" s="64">
        <f>IFERROR(1/J446*(X446/H446),"0")</f>
        <v>0.91054778554778548</v>
      </c>
      <c r="BP446" s="64">
        <f>IFERROR(1/J446*(Y446/H446),"0")</f>
        <v>0.91346153846153855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94.696969696969688</v>
      </c>
      <c r="Y449" s="551">
        <f>IFERROR(Y446/H446,"0")+IFERROR(Y447/H447,"0")+IFERROR(Y448/H448,"0")</f>
        <v>95</v>
      </c>
      <c r="Z449" s="551">
        <f>IFERROR(IF(Z446="",0,Z446),"0")+IFERROR(IF(Z447="",0,Z447),"0")+IFERROR(IF(Z448="",0,Z448),"0")</f>
        <v>1.1362000000000001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500</v>
      </c>
      <c r="Y450" s="551">
        <f>IFERROR(SUM(Y446:Y448),"0")</f>
        <v>501.6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200</v>
      </c>
      <c r="Y454" s="550">
        <f t="shared" si="55"/>
        <v>200.64000000000001</v>
      </c>
      <c r="Z454" s="36">
        <f>IFERROR(IF(Y454=0,"",ROUNDUP(Y454/H454,0)*0.01196),"")</f>
        <v>0.45448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213.63636363636363</v>
      </c>
      <c r="BN454" s="64">
        <f t="shared" si="57"/>
        <v>214.32</v>
      </c>
      <c r="BO454" s="64">
        <f t="shared" si="58"/>
        <v>0.36421911421911418</v>
      </c>
      <c r="BP454" s="64">
        <f t="shared" si="59"/>
        <v>0.36538461538461542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37.878787878787875</v>
      </c>
      <c r="Y458" s="551">
        <f>IFERROR(Y452/H452,"0")+IFERROR(Y453/H453,"0")+IFERROR(Y454/H454,"0")+IFERROR(Y455/H455,"0")+IFERROR(Y456/H456,"0")+IFERROR(Y457/H457,"0")</f>
        <v>38</v>
      </c>
      <c r="Z458" s="551">
        <f>IFERROR(IF(Z452="",0,Z452),"0")+IFERROR(IF(Z453="",0,Z453),"0")+IFERROR(IF(Z454="",0,Z454),"0")+IFERROR(IF(Z455="",0,Z455),"0")+IFERROR(IF(Z456="",0,Z456),"0")+IFERROR(IF(Z457="",0,Z457),"0")</f>
        <v>0.45448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200</v>
      </c>
      <c r="Y459" s="551">
        <f>IFERROR(SUM(Y452:Y457),"0")</f>
        <v>200.64000000000001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2800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2824.68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2941.9101010101008</v>
      </c>
      <c r="Y502" s="551">
        <f>IFERROR(SUM(BN22:BN498),"0")</f>
        <v>2967.5850000000005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5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3066.9101010101008</v>
      </c>
      <c r="Y504" s="551">
        <f>GrossWeightTotalR+PalletQtyTotalR*25</f>
        <v>3092.5850000000005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363.67003367003366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366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5.3037299999999998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</f>
        <v>205.20000000000002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1215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1404.4800000000002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2025-09-17T08:43:19Z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