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A71F15B-2BB4-4B78-A6BF-E89029EA8E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246" i="1"/>
  <c r="Z70" i="1"/>
  <c r="Z32" i="1"/>
  <c r="Y505" i="1"/>
  <c r="Y502" i="1"/>
  <c r="Z118" i="1"/>
  <c r="Z97" i="1"/>
  <c r="Z506" i="1" s="1"/>
  <c r="Z415" i="1"/>
  <c r="Y503" i="1"/>
  <c r="Z303" i="1"/>
  <c r="Z293" i="1"/>
  <c r="Z212" i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<sst xmlns="http://schemas.openxmlformats.org/spreadsheetml/2006/main" count="2210" uniqueCount="806">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</sst>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26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27.047222222222221</v>
      </c>
      <c r="BN61" s="64">
        <f>IFERROR(Y61*I61/H61,"0")</f>
        <v>33.705000000000005</v>
      </c>
      <c r="BO61" s="64">
        <f>IFERROR(1/J61*(X61/H61),"0")</f>
        <v>3.7615740740740741E-2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2.4074074074074074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26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6</v>
      </c>
      <c r="Y69" s="550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3.333333333333333</v>
      </c>
      <c r="Y70" s="551">
        <f>IFERROR(Y67/H67,"0")+IFERROR(Y68/H68,"0")+IFERROR(Y69/H69,"0")</f>
        <v>4</v>
      </c>
      <c r="Z70" s="551">
        <f>IFERROR(IF(Z67="",0,Z67),"0")+IFERROR(IF(Z68="",0,Z68),"0")+IFERROR(IF(Z69="",0,Z69),"0")</f>
        <v>2.0080000000000001E-2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6</v>
      </c>
      <c r="Y71" s="551">
        <f>IFERROR(SUM(Y67:Y69),"0")</f>
        <v>7.2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12</v>
      </c>
      <c r="Y74" s="550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12.621428571428572</v>
      </c>
      <c r="BN74" s="64">
        <f>IFERROR(Y74*I74/H74,"0")</f>
        <v>17.670000000000002</v>
      </c>
      <c r="BO74" s="64">
        <f>IFERROR(1/J74*(X74/H74),"0")</f>
        <v>2.2321428571428572E-2</v>
      </c>
      <c r="BP74" s="64">
        <f>IFERROR(1/J74*(Y74/H74),"0")</f>
        <v>3.125E-2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1.4285714285714286</v>
      </c>
      <c r="Y78" s="551">
        <f>IFERROR(Y73/H73,"0")+IFERROR(Y74/H74,"0")+IFERROR(Y75/H75,"0")+IFERROR(Y76/H76,"0")+IFERROR(Y77/H77,"0")</f>
        <v>2</v>
      </c>
      <c r="Z78" s="551">
        <f>IFERROR(IF(Z73="",0,Z73),"0")+IFERROR(IF(Z74="",0,Z74),"0")+IFERROR(IF(Z75="",0,Z75),"0")+IFERROR(IF(Z76="",0,Z76),"0")+IFERROR(IF(Z77="",0,Z77),"0")</f>
        <v>3.7960000000000001E-2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12</v>
      </c>
      <c r="Y79" s="551">
        <f>IFERROR(SUM(Y73:Y77),"0")</f>
        <v>16.8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52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54.094444444444441</v>
      </c>
      <c r="BN87" s="64">
        <f>IFERROR(Y87*I87/H87,"0")</f>
        <v>56.17499999999999</v>
      </c>
      <c r="BO87" s="64">
        <f>IFERROR(1/J87*(X87/H87),"0")</f>
        <v>7.5231481481481483E-2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4.8148148148148149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52</v>
      </c>
      <c r="Y91" s="551">
        <f>IFERROR(SUM(Y87:Y89),"0")</f>
        <v>54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39</v>
      </c>
      <c r="Y95" s="550">
        <f>IFERROR(IF(X95="",0,CEILING((X95/$H95),1)*$H95),"")</f>
        <v>40.5</v>
      </c>
      <c r="Z95" s="36">
        <f>IFERROR(IF(Y95=0,"",ROUNDUP(Y95/H95,0)*0.00651),"")</f>
        <v>9.7650000000000001E-2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42.64</v>
      </c>
      <c r="BN95" s="64">
        <f>IFERROR(Y95*I95/H95,"0")</f>
        <v>44.279999999999994</v>
      </c>
      <c r="BO95" s="64">
        <f>IFERROR(1/J95*(X95/H95),"0")</f>
        <v>7.9365079365079361E-2</v>
      </c>
      <c r="BP95" s="64">
        <f>IFERROR(1/J95*(Y95/H95),"0")</f>
        <v>8.2417582417582416E-2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14.444444444444443</v>
      </c>
      <c r="Y97" s="551">
        <f>IFERROR(Y93/H93,"0")+IFERROR(Y94/H94,"0")+IFERROR(Y95/H95,"0")+IFERROR(Y96/H96,"0")</f>
        <v>14.999999999999998</v>
      </c>
      <c r="Z97" s="551">
        <f>IFERROR(IF(Z93="",0,Z93),"0")+IFERROR(IF(Z94="",0,Z94),"0")+IFERROR(IF(Z95="",0,Z95),"0")+IFERROR(IF(Z96="",0,Z96),"0")</f>
        <v>9.7650000000000001E-2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39</v>
      </c>
      <c r="Y98" s="551">
        <f>IFERROR(SUM(Y93:Y96),"0")</f>
        <v>40.5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55</v>
      </c>
      <c r="Y108" s="550">
        <f>IFERROR(IF(X108="",0,CEILING((X108/$H108),1)*$H108),"")</f>
        <v>64.800000000000011</v>
      </c>
      <c r="Z108" s="36">
        <f>IFERROR(IF(Y108=0,"",ROUNDUP(Y108/H108,0)*0.01898),"")</f>
        <v>0.11388000000000001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57.215277777777771</v>
      </c>
      <c r="BN108" s="64">
        <f>IFERROR(Y108*I108/H108,"0")</f>
        <v>67.410000000000011</v>
      </c>
      <c r="BO108" s="64">
        <f>IFERROR(1/J108*(X108/H108),"0")</f>
        <v>7.9571759259259259E-2</v>
      </c>
      <c r="BP108" s="64">
        <f>IFERROR(1/J108*(Y108/H108),"0")</f>
        <v>9.3750000000000014E-2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2</v>
      </c>
      <c r="Y110" s="550">
        <f>IFERROR(IF(X110="",0,CEILING((X110/$H110),1)*$H110),"")</f>
        <v>2.4</v>
      </c>
      <c r="Z110" s="36">
        <f>IFERROR(IF(Y110=0,"",ROUNDUP(Y110/H110,0)*0.00651),"")</f>
        <v>6.5100000000000002E-3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2.1500000000000004</v>
      </c>
      <c r="BN110" s="64">
        <f>IFERROR(Y110*I110/H110,"0")</f>
        <v>2.58</v>
      </c>
      <c r="BO110" s="64">
        <f>IFERROR(1/J110*(X110/H110),"0")</f>
        <v>4.578754578754579E-3</v>
      </c>
      <c r="BP110" s="64">
        <f>IFERROR(1/J110*(Y110/H110),"0")</f>
        <v>5.4945054945054949E-3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5.9259259259259256</v>
      </c>
      <c r="Y111" s="551">
        <f>IFERROR(Y108/H108,"0")+IFERROR(Y109/H109,"0")+IFERROR(Y110/H110,"0")</f>
        <v>7.0000000000000009</v>
      </c>
      <c r="Z111" s="551">
        <f>IFERROR(IF(Z108="",0,Z108),"0")+IFERROR(IF(Z109="",0,Z109),"0")+IFERROR(IF(Z110="",0,Z110),"0")</f>
        <v>0.12039000000000001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57</v>
      </c>
      <c r="Y112" s="551">
        <f>IFERROR(SUM(Y108:Y110),"0")</f>
        <v>67.200000000000017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51</v>
      </c>
      <c r="Y114" s="550">
        <f>IFERROR(IF(X114="",0,CEILING((X114/$H114),1)*$H114),"")</f>
        <v>56.699999999999996</v>
      </c>
      <c r="Z114" s="36">
        <f>IFERROR(IF(Y114=0,"",ROUNDUP(Y114/H114,0)*0.01898),"")</f>
        <v>0.13286000000000001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54.23</v>
      </c>
      <c r="BN114" s="64">
        <f>IFERROR(Y114*I114/H114,"0")</f>
        <v>60.290999999999997</v>
      </c>
      <c r="BO114" s="64">
        <f>IFERROR(1/J114*(X114/H114),"0")</f>
        <v>9.8379629629629636E-2</v>
      </c>
      <c r="BP114" s="64">
        <f>IFERROR(1/J114*(Y114/H114),"0")</f>
        <v>0.109375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6.2962962962962967</v>
      </c>
      <c r="Y118" s="551">
        <f>IFERROR(Y114/H114,"0")+IFERROR(Y115/H115,"0")+IFERROR(Y116/H116,"0")+IFERROR(Y117/H117,"0")</f>
        <v>7</v>
      </c>
      <c r="Z118" s="551">
        <f>IFERROR(IF(Z114="",0,Z114),"0")+IFERROR(IF(Z115="",0,Z115),"0")+IFERROR(IF(Z116="",0,Z116),"0")+IFERROR(IF(Z117="",0,Z117),"0")</f>
        <v>0.13286000000000001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51</v>
      </c>
      <c r="Y119" s="551">
        <f>IFERROR(SUM(Y114:Y117),"0")</f>
        <v>56.699999999999996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15</v>
      </c>
      <c r="Y155" s="550">
        <f>IFERROR(IF(X155="",0,CEILING((X155/$H155),1)*$H155),"")</f>
        <v>15.84</v>
      </c>
      <c r="Z155" s="36">
        <f>IFERROR(IF(Y155=0,"",ROUNDUP(Y155/H155,0)*0.00502),"")</f>
        <v>4.0160000000000001E-2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15.75757575757576</v>
      </c>
      <c r="BN155" s="64">
        <f>IFERROR(Y155*I155/H155,"0")</f>
        <v>16.64</v>
      </c>
      <c r="BO155" s="64">
        <f>IFERROR(1/J155*(X155/H155),"0")</f>
        <v>3.2375032375032378E-2</v>
      </c>
      <c r="BP155" s="64">
        <f>IFERROR(1/J155*(Y155/H155),"0")</f>
        <v>3.4188034188034191E-2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7.5757575757575761</v>
      </c>
      <c r="Y156" s="551">
        <f>IFERROR(Y155/H155,"0")</f>
        <v>8</v>
      </c>
      <c r="Z156" s="551">
        <f>IFERROR(IF(Z155="",0,Z155),"0")</f>
        <v>4.0160000000000001E-2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15</v>
      </c>
      <c r="Y157" s="551">
        <f>IFERROR(SUM(Y155:Y155),"0")</f>
        <v>15.84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47</v>
      </c>
      <c r="Y159" s="550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50.021428571428565</v>
      </c>
      <c r="BN159" s="64">
        <f t="shared" ref="BN159:BN167" si="13">IFERROR(Y159*I159/H159,"0")</f>
        <v>53.64</v>
      </c>
      <c r="BO159" s="64">
        <f t="shared" ref="BO159:BO167" si="14">IFERROR(1/J159*(X159/H159),"0")</f>
        <v>8.4776334776334769E-2</v>
      </c>
      <c r="BP159" s="64">
        <f t="shared" ref="BP159:BP167" si="15">IFERROR(1/J159*(Y159/H159),"0")</f>
        <v>9.0909090909090912E-2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106</v>
      </c>
      <c r="Y161" s="550">
        <f t="shared" si="11"/>
        <v>109.2</v>
      </c>
      <c r="Z161" s="36">
        <f>IFERROR(IF(Y161=0,"",ROUNDUP(Y161/H161,0)*0.00902),"")</f>
        <v>0.23452000000000001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111.3</v>
      </c>
      <c r="BN161" s="64">
        <f t="shared" si="13"/>
        <v>114.66</v>
      </c>
      <c r="BO161" s="64">
        <f t="shared" si="14"/>
        <v>0.1911976911976912</v>
      </c>
      <c r="BP161" s="64">
        <f t="shared" si="15"/>
        <v>0.19696969696969696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</v>
      </c>
      <c r="Y162" s="550">
        <f t="shared" si="11"/>
        <v>2.1</v>
      </c>
      <c r="Z162" s="36">
        <f>IFERROR(IF(Y162=0,"",ROUNDUP(Y162/H162,0)*0.00502),"")</f>
        <v>5.0200000000000002E-3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1.0619047619047619</v>
      </c>
      <c r="BN162" s="64">
        <f t="shared" si="13"/>
        <v>2.23</v>
      </c>
      <c r="BO162" s="64">
        <f t="shared" si="14"/>
        <v>2.0350020350020353E-3</v>
      </c>
      <c r="BP162" s="64">
        <f t="shared" si="15"/>
        <v>4.2735042735042739E-3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12</v>
      </c>
      <c r="Y164" s="550">
        <f t="shared" si="11"/>
        <v>12.6</v>
      </c>
      <c r="Z164" s="36">
        <f>IFERROR(IF(Y164=0,"",ROUNDUP(Y164/H164,0)*0.00502),"")</f>
        <v>3.5140000000000005E-2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12.866666666666667</v>
      </c>
      <c r="BN164" s="64">
        <f t="shared" si="13"/>
        <v>13.509999999999998</v>
      </c>
      <c r="BO164" s="64">
        <f t="shared" si="14"/>
        <v>2.8490028490028491E-2</v>
      </c>
      <c r="BP164" s="64">
        <f t="shared" si="15"/>
        <v>2.9914529914529919E-2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38</v>
      </c>
      <c r="Y165" s="550">
        <f t="shared" si="11"/>
        <v>39.9</v>
      </c>
      <c r="Z165" s="36">
        <f>IFERROR(IF(Y165=0,"",ROUNDUP(Y165/H165,0)*0.00502),"")</f>
        <v>9.5380000000000006E-2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39.80952380952381</v>
      </c>
      <c r="BN165" s="64">
        <f t="shared" si="13"/>
        <v>41.8</v>
      </c>
      <c r="BO165" s="64">
        <f t="shared" si="14"/>
        <v>7.7330077330077338E-2</v>
      </c>
      <c r="BP165" s="64">
        <f t="shared" si="15"/>
        <v>8.11965811965812E-2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61.666666666666664</v>
      </c>
      <c r="Y168" s="551">
        <f>IFERROR(Y159/H159,"0")+IFERROR(Y160/H160,"0")+IFERROR(Y161/H161,"0")+IFERROR(Y162/H162,"0")+IFERROR(Y163/H163,"0")+IFERROR(Y164/H164,"0")+IFERROR(Y165/H165,"0")+IFERROR(Y166/H166,"0")+IFERROR(Y167/H167,"0")</f>
        <v>65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0.47830000000000006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204</v>
      </c>
      <c r="Y169" s="551">
        <f>IFERROR(SUM(Y159:Y167),"0")</f>
        <v>214.20000000000002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119</v>
      </c>
      <c r="Y192" s="550">
        <f t="shared" ref="Y192:Y199" si="16">IFERROR(IF(X192="",0,CEILING((X192/$H192),1)*$H192),"")</f>
        <v>124.2</v>
      </c>
      <c r="Z192" s="36">
        <f>IFERROR(IF(Y192=0,"",ROUNDUP(Y192/H192,0)*0.00902),"")</f>
        <v>0.20746000000000001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123.62777777777778</v>
      </c>
      <c r="BN192" s="64">
        <f t="shared" ref="BN192:BN199" si="18">IFERROR(Y192*I192/H192,"0")</f>
        <v>129.03</v>
      </c>
      <c r="BO192" s="64">
        <f t="shared" ref="BO192:BO199" si="19">IFERROR(1/J192*(X192/H192),"0")</f>
        <v>0.1669472502805836</v>
      </c>
      <c r="BP192" s="64">
        <f t="shared" ref="BP192:BP199" si="20">IFERROR(1/J192*(Y192/H192),"0")</f>
        <v>0.17424242424242425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95</v>
      </c>
      <c r="Y195" s="550">
        <f t="shared" si="16"/>
        <v>97.2</v>
      </c>
      <c r="Z195" s="36">
        <f>IFERROR(IF(Y195=0,"",ROUNDUP(Y195/H195,0)*0.00902),"")</f>
        <v>0.16236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98.694444444444443</v>
      </c>
      <c r="BN195" s="64">
        <f t="shared" si="18"/>
        <v>100.98</v>
      </c>
      <c r="BO195" s="64">
        <f t="shared" si="19"/>
        <v>0.13327721661054995</v>
      </c>
      <c r="BP195" s="64">
        <f t="shared" si="20"/>
        <v>0.13636363636363635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18</v>
      </c>
      <c r="Y196" s="550">
        <f t="shared" si="16"/>
        <v>18</v>
      </c>
      <c r="Z196" s="36">
        <f>IFERROR(IF(Y196=0,"",ROUNDUP(Y196/H196,0)*0.00502),"")</f>
        <v>5.0200000000000002E-2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19.3</v>
      </c>
      <c r="BN196" s="64">
        <f t="shared" si="18"/>
        <v>19.3</v>
      </c>
      <c r="BO196" s="64">
        <f t="shared" si="19"/>
        <v>4.2735042735042736E-2</v>
      </c>
      <c r="BP196" s="64">
        <f t="shared" si="20"/>
        <v>4.2735042735042736E-2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13</v>
      </c>
      <c r="Y197" s="550">
        <f t="shared" si="16"/>
        <v>14.4</v>
      </c>
      <c r="Z197" s="36">
        <f>IFERROR(IF(Y197=0,"",ROUNDUP(Y197/H197,0)*0.00502),"")</f>
        <v>4.0160000000000001E-2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13.722222222222221</v>
      </c>
      <c r="BN197" s="64">
        <f t="shared" si="18"/>
        <v>15.2</v>
      </c>
      <c r="BO197" s="64">
        <f t="shared" si="19"/>
        <v>3.0864197530864203E-2</v>
      </c>
      <c r="BP197" s="64">
        <f t="shared" si="20"/>
        <v>3.4188034188034191E-2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8</v>
      </c>
      <c r="Y199" s="550">
        <f t="shared" si="16"/>
        <v>9</v>
      </c>
      <c r="Z199" s="36">
        <f>IFERROR(IF(Y199=0,"",ROUNDUP(Y199/H199,0)*0.00502),"")</f>
        <v>2.5100000000000001E-2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8.4444444444444446</v>
      </c>
      <c r="BN199" s="64">
        <f t="shared" si="18"/>
        <v>9.4999999999999982</v>
      </c>
      <c r="BO199" s="64">
        <f t="shared" si="19"/>
        <v>1.8993352326685663E-2</v>
      </c>
      <c r="BP199" s="64">
        <f t="shared" si="20"/>
        <v>2.1367521367521368E-2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61.296296296296291</v>
      </c>
      <c r="Y200" s="551">
        <f>IFERROR(Y192/H192,"0")+IFERROR(Y193/H193,"0")+IFERROR(Y194/H194,"0")+IFERROR(Y195/H195,"0")+IFERROR(Y196/H196,"0")+IFERROR(Y197/H197,"0")+IFERROR(Y198/H198,"0")+IFERROR(Y199/H199,"0")</f>
        <v>64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0.48528000000000004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253</v>
      </c>
      <c r="Y201" s="551">
        <f>IFERROR(SUM(Y192:Y199),"0")</f>
        <v>262.8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35</v>
      </c>
      <c r="Y206" s="550">
        <f t="shared" si="21"/>
        <v>36</v>
      </c>
      <c r="Z206" s="36">
        <f t="shared" ref="Z206:Z211" si="26">IFERROR(IF(Y206=0,"",ROUNDUP(Y206/H206,0)*0.00651),"")</f>
        <v>9.7650000000000001E-2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38.9375</v>
      </c>
      <c r="BN206" s="64">
        <f t="shared" si="23"/>
        <v>40.050000000000004</v>
      </c>
      <c r="BO206" s="64">
        <f t="shared" si="24"/>
        <v>8.0128205128205135E-2</v>
      </c>
      <c r="BP206" s="64">
        <f t="shared" si="25"/>
        <v>8.241758241758243E-2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4</v>
      </c>
      <c r="Y209" s="550">
        <f t="shared" si="21"/>
        <v>4.8</v>
      </c>
      <c r="Z209" s="36">
        <f t="shared" si="26"/>
        <v>1.302E-2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4.4200000000000008</v>
      </c>
      <c r="BN209" s="64">
        <f t="shared" si="23"/>
        <v>5.3040000000000003</v>
      </c>
      <c r="BO209" s="64">
        <f t="shared" si="24"/>
        <v>9.1575091575091579E-3</v>
      </c>
      <c r="BP209" s="64">
        <f t="shared" si="25"/>
        <v>1.098901098901099E-2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60</v>
      </c>
      <c r="Y210" s="550">
        <f t="shared" si="21"/>
        <v>60</v>
      </c>
      <c r="Z210" s="36">
        <f t="shared" si="26"/>
        <v>0.16275000000000001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66.300000000000011</v>
      </c>
      <c r="BN210" s="64">
        <f t="shared" si="23"/>
        <v>66.300000000000011</v>
      </c>
      <c r="BO210" s="64">
        <f t="shared" si="24"/>
        <v>0.13736263736263737</v>
      </c>
      <c r="BP210" s="64">
        <f t="shared" si="25"/>
        <v>0.13736263736263737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6</v>
      </c>
      <c r="Y211" s="550">
        <f t="shared" si="21"/>
        <v>7.1999999999999993</v>
      </c>
      <c r="Z211" s="36">
        <f t="shared" si="26"/>
        <v>1.9529999999999999E-2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6.6450000000000005</v>
      </c>
      <c r="BN211" s="64">
        <f t="shared" si="23"/>
        <v>7.9740000000000002</v>
      </c>
      <c r="BO211" s="64">
        <f t="shared" si="24"/>
        <v>1.3736263736263738E-2</v>
      </c>
      <c r="BP211" s="64">
        <f t="shared" si="25"/>
        <v>1.6483516483516484E-2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43.75</v>
      </c>
      <c r="Y212" s="551">
        <f>IFERROR(Y203/H203,"0")+IFERROR(Y204/H204,"0")+IFERROR(Y205/H205,"0")+IFERROR(Y206/H206,"0")+IFERROR(Y207/H207,"0")+IFERROR(Y208/H208,"0")+IFERROR(Y209/H209,"0")+IFERROR(Y210/H210,"0")+IFERROR(Y211/H211,"0")</f>
        <v>45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0.29294999999999999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105</v>
      </c>
      <c r="Y213" s="551">
        <f>IFERROR(SUM(Y203:Y211),"0")</f>
        <v>108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38</v>
      </c>
      <c r="Y216" s="550">
        <f>IFERROR(IF(X216="",0,CEILING((X216/$H216),1)*$H216),"")</f>
        <v>38.4</v>
      </c>
      <c r="Z216" s="36">
        <f>IFERROR(IF(Y216=0,"",ROUNDUP(Y216/H216,0)*0.00651),"")</f>
        <v>0.10416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41.990000000000009</v>
      </c>
      <c r="BN216" s="64">
        <f>IFERROR(Y216*I216/H216,"0")</f>
        <v>42.432000000000002</v>
      </c>
      <c r="BO216" s="64">
        <f>IFERROR(1/J216*(X216/H216),"0")</f>
        <v>8.6996336996337006E-2</v>
      </c>
      <c r="BP216" s="64">
        <f>IFERROR(1/J216*(Y216/H216),"0")</f>
        <v>8.7912087912087919E-2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15.833333333333334</v>
      </c>
      <c r="Y217" s="551">
        <f>IFERROR(Y215/H215,"0")+IFERROR(Y216/H216,"0")</f>
        <v>16</v>
      </c>
      <c r="Z217" s="551">
        <f>IFERROR(IF(Z215="",0,Z215),"0")+IFERROR(IF(Z216="",0,Z216),"0")</f>
        <v>0.10416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38</v>
      </c>
      <c r="Y218" s="551">
        <f>IFERROR(SUM(Y215:Y216),"0")</f>
        <v>38.4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26</v>
      </c>
      <c r="Y224" s="550">
        <f t="shared" si="27"/>
        <v>28</v>
      </c>
      <c r="Z224" s="36">
        <f t="shared" ref="Z224:Z229" si="32">IFERROR(IF(Y224=0,"",ROUNDUP(Y224/H224,0)*0.00902),"")</f>
        <v>6.3140000000000002E-2</v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27.364999999999998</v>
      </c>
      <c r="BN224" s="64">
        <f t="shared" si="29"/>
        <v>29.47</v>
      </c>
      <c r="BO224" s="64">
        <f t="shared" si="30"/>
        <v>4.924242424242424E-2</v>
      </c>
      <c r="BP224" s="64">
        <f t="shared" si="31"/>
        <v>5.3030303030303032E-2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6.5</v>
      </c>
      <c r="Y230" s="551">
        <f>IFERROR(Y221/H221,"0")+IFERROR(Y222/H222,"0")+IFERROR(Y223/H223,"0")+IFERROR(Y224/H224,"0")+IFERROR(Y225/H225,"0")+IFERROR(Y226/H226,"0")+IFERROR(Y227/H227,"0")+IFERROR(Y228/H228,"0")+IFERROR(Y229/H229,"0")</f>
        <v>7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6.3140000000000002E-2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26</v>
      </c>
      <c r="Y231" s="551">
        <f>IFERROR(SUM(Y221:Y229),"0")</f>
        <v>28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22</v>
      </c>
      <c r="Y268" s="550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24.310000000000002</v>
      </c>
      <c r="BN268" s="64">
        <f>IFERROR(Y268*I268/H268,"0")</f>
        <v>26.520000000000003</v>
      </c>
      <c r="BO268" s="64">
        <f>IFERROR(1/J268*(X268/H268),"0")</f>
        <v>5.0366300366300375E-2</v>
      </c>
      <c r="BP268" s="64">
        <f>IFERROR(1/J268*(Y268/H268),"0")</f>
        <v>5.4945054945054951E-2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9.1666666666666679</v>
      </c>
      <c r="Y270" s="551">
        <f>IFERROR(Y267/H267,"0")+IFERROR(Y268/H268,"0")+IFERROR(Y269/H269,"0")</f>
        <v>10</v>
      </c>
      <c r="Z270" s="551">
        <f>IFERROR(IF(Z267="",0,Z267),"0")+IFERROR(IF(Z268="",0,Z268),"0")+IFERROR(IF(Z269="",0,Z269),"0")</f>
        <v>6.5100000000000005E-2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22</v>
      </c>
      <c r="Y271" s="551">
        <f>IFERROR(SUM(Y267:Y269),"0")</f>
        <v>24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4</v>
      </c>
      <c r="Y289" s="550">
        <f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4.1611111111111105</v>
      </c>
      <c r="BN289" s="64">
        <f>IFERROR(Y289*I289/H289,"0")</f>
        <v>11.234999999999999</v>
      </c>
      <c r="BO289" s="64">
        <f>IFERROR(1/J289*(X289/H289),"0")</f>
        <v>5.7870370370370367E-3</v>
      </c>
      <c r="BP289" s="64">
        <f>IFERROR(1/J289*(Y289/H289),"0")</f>
        <v>1.5625E-2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7</v>
      </c>
      <c r="Y290" s="550">
        <f>IFERROR(IF(X290="",0,CEILING((X290/$H290),1)*$H290),"")</f>
        <v>10.8</v>
      </c>
      <c r="Z290" s="36">
        <f>IFERROR(IF(Y290=0,"",ROUNDUP(Y290/H290,0)*0.01898),"")</f>
        <v>1.898E-2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7.2819444444444432</v>
      </c>
      <c r="BN290" s="64">
        <f>IFERROR(Y290*I290/H290,"0")</f>
        <v>11.234999999999999</v>
      </c>
      <c r="BO290" s="64">
        <f>IFERROR(1/J290*(X290/H290),"0")</f>
        <v>1.0127314814814815E-2</v>
      </c>
      <c r="BP290" s="64">
        <f>IFERROR(1/J290*(Y290/H290),"0")</f>
        <v>1.5625E-2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1.0185185185185186</v>
      </c>
      <c r="Y293" s="551">
        <f>IFERROR(Y288/H288,"0")+IFERROR(Y289/H289,"0")+IFERROR(Y290/H290,"0")+IFERROR(Y291/H291,"0")+IFERROR(Y292/H292,"0")</f>
        <v>2</v>
      </c>
      <c r="Z293" s="551">
        <f>IFERROR(IF(Z288="",0,Z288),"0")+IFERROR(IF(Z289="",0,Z289),"0")+IFERROR(IF(Z290="",0,Z290),"0")+IFERROR(IF(Z291="",0,Z291),"0")+IFERROR(IF(Z292="",0,Z292),"0")</f>
        <v>3.7960000000000001E-2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11</v>
      </c>
      <c r="Y294" s="551">
        <f>IFERROR(SUM(Y288:Y292),"0")</f>
        <v>21.6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4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4.2471428571428573</v>
      </c>
      <c r="BN314" s="64">
        <f>IFERROR(Y314*I314/H314,"0")</f>
        <v>8.9190000000000005</v>
      </c>
      <c r="BO314" s="64">
        <f>IFERROR(1/J314*(X314/H314),"0")</f>
        <v>7.4404761904761901E-3</v>
      </c>
      <c r="BP314" s="64">
        <f>IFERROR(1/J314*(Y314/H314),"0")</f>
        <v>1.5625E-2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65</v>
      </c>
      <c r="Y315" s="550">
        <f>IFERROR(IF(X315="",0,CEILING((X315/$H315),1)*$H315),"")</f>
        <v>70.2</v>
      </c>
      <c r="Z315" s="36">
        <f>IFERROR(IF(Y315=0,"",ROUNDUP(Y315/H315,0)*0.01898),"")</f>
        <v>0.17082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69.325000000000003</v>
      </c>
      <c r="BN315" s="64">
        <f>IFERROR(Y315*I315/H315,"0")</f>
        <v>74.871000000000009</v>
      </c>
      <c r="BO315" s="64">
        <f>IFERROR(1/J315*(X315/H315),"0")</f>
        <v>0.13020833333333334</v>
      </c>
      <c r="BP315" s="64">
        <f>IFERROR(1/J315*(Y315/H315),"0")</f>
        <v>0.140625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23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24.421071428571427</v>
      </c>
      <c r="BN316" s="64">
        <f>IFERROR(Y316*I316/H316,"0")</f>
        <v>26.757000000000001</v>
      </c>
      <c r="BO316" s="64">
        <f>IFERROR(1/J316*(X316/H316),"0")</f>
        <v>4.2782738095238096E-2</v>
      </c>
      <c r="BP316" s="64">
        <f>IFERROR(1/J316*(Y316/H316),"0")</f>
        <v>4.6875E-2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11.547619047619047</v>
      </c>
      <c r="Y317" s="551">
        <f>IFERROR(Y314/H314,"0")+IFERROR(Y315/H315,"0")+IFERROR(Y316/H316,"0")</f>
        <v>13</v>
      </c>
      <c r="Z317" s="551">
        <f>IFERROR(IF(Z314="",0,Z314),"0")+IFERROR(IF(Z315="",0,Z315),"0")+IFERROR(IF(Z316="",0,Z316),"0")</f>
        <v>0.24674000000000001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92</v>
      </c>
      <c r="Y318" s="551">
        <f>IFERROR(SUM(Y314:Y316),"0")</f>
        <v>103.80000000000001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100</v>
      </c>
      <c r="Y343" s="550">
        <f t="shared" si="38"/>
        <v>105</v>
      </c>
      <c r="Z343" s="36">
        <f>IFERROR(IF(Y343=0,"",ROUNDUP(Y343/H343,0)*0.02175),"")</f>
        <v>0.15225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103.2</v>
      </c>
      <c r="BN343" s="64">
        <f t="shared" si="40"/>
        <v>108.36</v>
      </c>
      <c r="BO343" s="64">
        <f t="shared" si="41"/>
        <v>0.1388888888888889</v>
      </c>
      <c r="BP343" s="64">
        <f t="shared" si="42"/>
        <v>0.14583333333333331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488</v>
      </c>
      <c r="Y344" s="550">
        <f t="shared" si="38"/>
        <v>495</v>
      </c>
      <c r="Z344" s="36">
        <f>IFERROR(IF(Y344=0,"",ROUNDUP(Y344/H344,0)*0.02175),"")</f>
        <v>0.71775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503.61599999999999</v>
      </c>
      <c r="BN344" s="64">
        <f t="shared" si="40"/>
        <v>510.84000000000003</v>
      </c>
      <c r="BO344" s="64">
        <f t="shared" si="41"/>
        <v>0.6777777777777777</v>
      </c>
      <c r="BP344" s="64">
        <f t="shared" si="42"/>
        <v>0.6875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39.199999999999996</v>
      </c>
      <c r="Y349" s="551">
        <f>IFERROR(Y342/H342,"0")+IFERROR(Y343/H343,"0")+IFERROR(Y344/H344,"0")+IFERROR(Y345/H345,"0")+IFERROR(Y346/H346,"0")+IFERROR(Y347/H347,"0")+IFERROR(Y348/H348,"0")</f>
        <v>40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0.87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588</v>
      </c>
      <c r="Y350" s="551">
        <f>IFERROR(SUM(Y342:Y348),"0")</f>
        <v>600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320</v>
      </c>
      <c r="Y352" s="550">
        <f>IFERROR(IF(X352="",0,CEILING((X352/$H352),1)*$H352),"")</f>
        <v>330</v>
      </c>
      <c r="Z352" s="36">
        <f>IFERROR(IF(Y352=0,"",ROUNDUP(Y352/H352,0)*0.02175),"")</f>
        <v>0.47849999999999998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330.24</v>
      </c>
      <c r="BN352" s="64">
        <f>IFERROR(Y352*I352/H352,"0")</f>
        <v>340.56000000000006</v>
      </c>
      <c r="BO352" s="64">
        <f>IFERROR(1/J352*(X352/H352),"0")</f>
        <v>0.44444444444444442</v>
      </c>
      <c r="BP352" s="64">
        <f>IFERROR(1/J352*(Y352/H352),"0")</f>
        <v>0.45833333333333331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21.333333333333332</v>
      </c>
      <c r="Y354" s="551">
        <f>IFERROR(Y352/H352,"0")+IFERROR(Y353/H353,"0")</f>
        <v>22</v>
      </c>
      <c r="Z354" s="551">
        <f>IFERROR(IF(Z352="",0,Z352),"0")+IFERROR(IF(Z353="",0,Z353),"0")</f>
        <v>0.47849999999999998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320</v>
      </c>
      <c r="Y355" s="551">
        <f>IFERROR(SUM(Y352:Y353),"0")</f>
        <v>330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82</v>
      </c>
      <c r="Y362" s="550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86.728666666666669</v>
      </c>
      <c r="BN362" s="64">
        <f>IFERROR(Y362*I362/H362,"0")</f>
        <v>95.19</v>
      </c>
      <c r="BO362" s="64">
        <f>IFERROR(1/J362*(X362/H362),"0")</f>
        <v>0.1423611111111111</v>
      </c>
      <c r="BP362" s="64">
        <f>IFERROR(1/J362*(Y362/H362),"0")</f>
        <v>0.15625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9.1111111111111107</v>
      </c>
      <c r="Y363" s="551">
        <f>IFERROR(Y362/H362,"0")</f>
        <v>10</v>
      </c>
      <c r="Z363" s="551">
        <f>IFERROR(IF(Z362="",0,Z362),"0")</f>
        <v>0.1898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82</v>
      </c>
      <c r="Y364" s="551">
        <f>IFERROR(SUM(Y362:Y362),"0")</f>
        <v>90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24</v>
      </c>
      <c r="Y367" s="550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24.966666666666665</v>
      </c>
      <c r="BN367" s="64">
        <f>IFERROR(Y367*I367/H367,"0")</f>
        <v>33.705000000000005</v>
      </c>
      <c r="BO367" s="64">
        <f>IFERROR(1/J367*(X367/H367),"0")</f>
        <v>3.4722222222222217E-2</v>
      </c>
      <c r="BP367" s="64">
        <f>IFERROR(1/J367*(Y367/H367),"0")</f>
        <v>4.6875000000000007E-2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2.2222222222222219</v>
      </c>
      <c r="Y370" s="551">
        <f>IFERROR(Y367/H367,"0")+IFERROR(Y368/H368,"0")+IFERROR(Y369/H369,"0")</f>
        <v>3.0000000000000004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24</v>
      </c>
      <c r="Y371" s="551">
        <f>IFERROR(SUM(Y367:Y369),"0")</f>
        <v>32.400000000000006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500</v>
      </c>
      <c r="Y377" s="550">
        <f>IFERROR(IF(X377="",0,CEILING((X377/$H377),1)*$H377),"")</f>
        <v>504</v>
      </c>
      <c r="Z377" s="36">
        <f>IFERROR(IF(Y377=0,"",ROUNDUP(Y377/H377,0)*0.01898),"")</f>
        <v>1.06288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528.83333333333337</v>
      </c>
      <c r="BN377" s="64">
        <f>IFERROR(Y377*I377/H377,"0")</f>
        <v>533.06399999999996</v>
      </c>
      <c r="BO377" s="64">
        <f>IFERROR(1/J377*(X377/H377),"0")</f>
        <v>0.86805555555555558</v>
      </c>
      <c r="BP377" s="64">
        <f>IFERROR(1/J377*(Y377/H377),"0")</f>
        <v>0.875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55.555555555555557</v>
      </c>
      <c r="Y379" s="551">
        <f>IFERROR(Y377/H377,"0")+IFERROR(Y378/H378,"0")</f>
        <v>56</v>
      </c>
      <c r="Z379" s="551">
        <f>IFERROR(IF(Z377="",0,Z377),"0")+IFERROR(IF(Z378="",0,Z378),"0")</f>
        <v>1.06288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500</v>
      </c>
      <c r="Y380" s="551">
        <f>IFERROR(SUM(Y377:Y378),"0")</f>
        <v>504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26</v>
      </c>
      <c r="Y396" s="550">
        <f t="shared" si="43"/>
        <v>27.3</v>
      </c>
      <c r="Z396" s="36">
        <f t="shared" si="48"/>
        <v>6.5259999999999999E-2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27.609523809523807</v>
      </c>
      <c r="BN396" s="64">
        <f t="shared" si="45"/>
        <v>28.99</v>
      </c>
      <c r="BO396" s="64">
        <f t="shared" si="46"/>
        <v>5.2910052910052907E-2</v>
      </c>
      <c r="BP396" s="64">
        <f t="shared" si="47"/>
        <v>5.5555555555555559E-2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12.38095238095238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6.5259999999999999E-2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26</v>
      </c>
      <c r="Y399" s="551">
        <f>IFERROR(SUM(Y388:Y397),"0")</f>
        <v>27.3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5</v>
      </c>
      <c r="Y411" s="550">
        <f>IFERROR(IF(X411="",0,CEILING((X411/$H411),1)*$H411),"")</f>
        <v>5.4</v>
      </c>
      <c r="Z411" s="36">
        <f>IFERROR(IF(Y411=0,"",ROUNDUP(Y411/H411,0)*0.00902),"")</f>
        <v>9.0200000000000002E-3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5.1944444444444446</v>
      </c>
      <c r="BN411" s="64">
        <f>IFERROR(Y411*I411/H411,"0")</f>
        <v>5.61</v>
      </c>
      <c r="BO411" s="64">
        <f>IFERROR(1/J411*(X411/H411),"0")</f>
        <v>7.0145903479236806E-3</v>
      </c>
      <c r="BP411" s="64">
        <f>IFERROR(1/J411*(Y411/H411),"0")</f>
        <v>7.575757575757576E-3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0.92592592592592582</v>
      </c>
      <c r="Y415" s="551">
        <f>IFERROR(Y411/H411,"0")+IFERROR(Y412/H412,"0")+IFERROR(Y413/H413,"0")+IFERROR(Y414/H414,"0")</f>
        <v>1</v>
      </c>
      <c r="Z415" s="551">
        <f>IFERROR(IF(Z411="",0,Z411),"0")+IFERROR(IF(Z412="",0,Z412),"0")+IFERROR(IF(Z413="",0,Z413),"0")+IFERROR(IF(Z414="",0,Z414),"0")</f>
        <v>9.0200000000000002E-3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5</v>
      </c>
      <c r="Y416" s="551">
        <f>IFERROR(SUM(Y411:Y414),"0")</f>
        <v>5.4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22</v>
      </c>
      <c r="Y430" s="550">
        <f t="shared" ref="Y430:Y442" si="49">IFERROR(IF(X430="",0,CEILING((X430/$H430),1)*$H430),"")</f>
        <v>26.400000000000002</v>
      </c>
      <c r="Z430" s="36">
        <f t="shared" ref="Z430:Z436" si="50">IFERROR(IF(Y430=0,"",ROUNDUP(Y430/H430,0)*0.01196),"")</f>
        <v>5.9799999999999999E-2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23.5</v>
      </c>
      <c r="BN430" s="64">
        <f t="shared" ref="BN430:BN442" si="52">IFERROR(Y430*I430/H430,"0")</f>
        <v>28.200000000000003</v>
      </c>
      <c r="BO430" s="64">
        <f t="shared" ref="BO430:BO442" si="53">IFERROR(1/J430*(X430/H430),"0")</f>
        <v>4.0064102564102561E-2</v>
      </c>
      <c r="BP430" s="64">
        <f t="shared" ref="BP430:BP442" si="54">IFERROR(1/J430*(Y430/H430),"0")</f>
        <v>4.807692307692308E-2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49</v>
      </c>
      <c r="Y432" s="550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52.340909090909079</v>
      </c>
      <c r="BN432" s="64">
        <f t="shared" si="52"/>
        <v>56.400000000000006</v>
      </c>
      <c r="BO432" s="64">
        <f t="shared" si="53"/>
        <v>8.9233682983682977E-2</v>
      </c>
      <c r="BP432" s="64">
        <f t="shared" si="54"/>
        <v>9.6153846153846159E-2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220</v>
      </c>
      <c r="Y435" s="550">
        <f t="shared" si="49"/>
        <v>221.76000000000002</v>
      </c>
      <c r="Z435" s="36">
        <f t="shared" si="50"/>
        <v>0.50231999999999999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234.99999999999997</v>
      </c>
      <c r="BN435" s="64">
        <f t="shared" si="52"/>
        <v>236.88</v>
      </c>
      <c r="BO435" s="64">
        <f t="shared" si="53"/>
        <v>0.40064102564102566</v>
      </c>
      <c r="BP435" s="64">
        <f t="shared" si="54"/>
        <v>0.40384615384615385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55.11363636363636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57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0.68171999999999999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291</v>
      </c>
      <c r="Y444" s="551">
        <f>IFERROR(SUM(Y430:Y442),"0")</f>
        <v>300.96000000000004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82</v>
      </c>
      <c r="Y453" s="550">
        <f t="shared" si="55"/>
        <v>84.48</v>
      </c>
      <c r="Z453" s="36">
        <f>IFERROR(IF(Y453=0,"",ROUNDUP(Y453/H453,0)*0.01196),"")</f>
        <v>0.19136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87.590909090909079</v>
      </c>
      <c r="BN453" s="64">
        <f t="shared" si="57"/>
        <v>90.24</v>
      </c>
      <c r="BO453" s="64">
        <f t="shared" si="58"/>
        <v>0.14932983682983683</v>
      </c>
      <c r="BP453" s="64">
        <f t="shared" si="59"/>
        <v>0.15384615384615385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117</v>
      </c>
      <c r="Y454" s="550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124.97727272727272</v>
      </c>
      <c r="BN454" s="64">
        <f t="shared" si="57"/>
        <v>129.72</v>
      </c>
      <c r="BO454" s="64">
        <f t="shared" si="58"/>
        <v>0.2130681818181818</v>
      </c>
      <c r="BP454" s="64">
        <f t="shared" si="59"/>
        <v>0.22115384615384617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37.689393939393938</v>
      </c>
      <c r="Y458" s="551">
        <f>IFERROR(Y452/H452,"0")+IFERROR(Y453/H453,"0")+IFERROR(Y454/H454,"0")+IFERROR(Y455/H455,"0")+IFERROR(Y456/H456,"0")+IFERROR(Y457/H457,"0")</f>
        <v>39</v>
      </c>
      <c r="Z458" s="551">
        <f>IFERROR(IF(Z452="",0,Z452),"0")+IFERROR(IF(Z453="",0,Z453),"0")+IFERROR(IF(Z454="",0,Z454),"0")+IFERROR(IF(Z455="",0,Z455),"0")+IFERROR(IF(Z456="",0,Z456),"0")+IFERROR(IF(Z457="",0,Z457),"0")</f>
        <v>0.46643999999999997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199</v>
      </c>
      <c r="Y459" s="551">
        <f>IFERROR(SUM(Y452:Y457),"0")</f>
        <v>205.92000000000002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42</v>
      </c>
      <c r="Y487" s="550">
        <f>IFERROR(IF(X487="",0,CEILING((X487/$H487),1)*$H487),"")</f>
        <v>45</v>
      </c>
      <c r="Z487" s="36">
        <f>IFERROR(IF(Y487=0,"",ROUNDUP(Y487/H487,0)*0.01898),"")</f>
        <v>9.4899999999999998E-2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44.421999999999997</v>
      </c>
      <c r="BN487" s="64">
        <f>IFERROR(Y487*I487/H487,"0")</f>
        <v>47.594999999999999</v>
      </c>
      <c r="BO487" s="64">
        <f>IFERROR(1/J487*(X487/H487),"0")</f>
        <v>7.2916666666666671E-2</v>
      </c>
      <c r="BP487" s="64">
        <f>IFERROR(1/J487*(Y487/H487),"0")</f>
        <v>7.8125E-2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4.666666666666667</v>
      </c>
      <c r="Y489" s="551">
        <f>IFERROR(Y487/H487,"0")+IFERROR(Y488/H488,"0")</f>
        <v>5</v>
      </c>
      <c r="Z489" s="551">
        <f>IFERROR(IF(Z487="",0,Z487),"0")+IFERROR(IF(Z488="",0,Z488),"0")</f>
        <v>9.4899999999999998E-2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42</v>
      </c>
      <c r="Y490" s="551">
        <f>IFERROR(SUM(Y487:Y488),"0")</f>
        <v>45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3186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3332.7400000000007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3355.3793722943719</v>
      </c>
      <c r="Y502" s="551">
        <f>IFERROR(SUM(BN22:BN498),"0")</f>
        <v>3509.7819999999988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6</v>
      </c>
      <c r="Y503" s="38">
        <f>ROUNDUP(SUM(BP22:BP498),0)</f>
        <v>6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3505.3793722943719</v>
      </c>
      <c r="Y504" s="551">
        <f>GrossWeightTotalR+PalletQtyTotalR*25</f>
        <v>3659.7819999999988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514.14384319384317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538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6.5772700000000013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56.400000000000006</v>
      </c>
      <c r="E511" s="46">
        <f>IFERROR(Y87*1,"0")+IFERROR(Y88*1,"0")+IFERROR(Y89*1,"0")+IFERROR(Y93*1,"0")+IFERROR(Y94*1,"0")+IFERROR(Y95*1,"0")+IFERROR(Y96*1,"0")</f>
        <v>94.5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123.9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230.04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409.2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125.4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1020</v>
      </c>
      <c r="U511" s="46">
        <f>IFERROR(Y367*1,"0")+IFERROR(Y368*1,"0")+IFERROR(Y369*1,"0")+IFERROR(Y373*1,"0")+IFERROR(Y377*1,"0")+IFERROR(Y378*1,"0")+IFERROR(Y382*1,"0")</f>
        <v>536.4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27.3</v>
      </c>
      <c r="W511" s="46">
        <f>IFERROR(Y407*1,"0")+IFERROR(Y411*1,"0")+IFERROR(Y412*1,"0")+IFERROR(Y413*1,"0")+IFERROR(Y414*1,"0")</f>
        <v>5.4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607.20000000000005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45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