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14808F-4243-4C1B-A5EE-1E883C2CCC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2" l="1"/>
  <c r="X498" i="2"/>
  <c r="BO497" i="2"/>
  <c r="BM497" i="2"/>
  <c r="Y497" i="2"/>
  <c r="AB510" i="2" s="1"/>
  <c r="X494" i="2"/>
  <c r="X493" i="2"/>
  <c r="BO492" i="2"/>
  <c r="BM492" i="2"/>
  <c r="Z492" i="2"/>
  <c r="Y492" i="2"/>
  <c r="BN492" i="2" s="1"/>
  <c r="P492" i="2"/>
  <c r="BO491" i="2"/>
  <c r="BM491" i="2"/>
  <c r="Y491" i="2"/>
  <c r="BP491" i="2" s="1"/>
  <c r="P491" i="2"/>
  <c r="X489" i="2"/>
  <c r="Y488" i="2"/>
  <c r="X488" i="2"/>
  <c r="BP487" i="2"/>
  <c r="BO487" i="2"/>
  <c r="BN487" i="2"/>
  <c r="BM487" i="2"/>
  <c r="Z487" i="2"/>
  <c r="Z488" i="2" s="1"/>
  <c r="Y487" i="2"/>
  <c r="Y489" i="2" s="1"/>
  <c r="P487" i="2"/>
  <c r="X485" i="2"/>
  <c r="X484" i="2"/>
  <c r="BO483" i="2"/>
  <c r="BN483" i="2"/>
  <c r="BM483" i="2"/>
  <c r="Z483" i="2"/>
  <c r="Y483" i="2"/>
  <c r="BP483" i="2" s="1"/>
  <c r="P483" i="2"/>
  <c r="BO482" i="2"/>
  <c r="BM482" i="2"/>
  <c r="Y482" i="2"/>
  <c r="BP482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BN477" i="2" s="1"/>
  <c r="BO476" i="2"/>
  <c r="BM476" i="2"/>
  <c r="Y476" i="2"/>
  <c r="Z476" i="2" s="1"/>
  <c r="P476" i="2"/>
  <c r="X474" i="2"/>
  <c r="X473" i="2"/>
  <c r="BO472" i="2"/>
  <c r="BM472" i="2"/>
  <c r="Y472" i="2"/>
  <c r="BN472" i="2" s="1"/>
  <c r="P472" i="2"/>
  <c r="BO471" i="2"/>
  <c r="BM471" i="2"/>
  <c r="Y471" i="2"/>
  <c r="Z471" i="2" s="1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X465" i="2"/>
  <c r="X464" i="2"/>
  <c r="BO463" i="2"/>
  <c r="BM463" i="2"/>
  <c r="Z463" i="2"/>
  <c r="Y463" i="2"/>
  <c r="BN463" i="2" s="1"/>
  <c r="P463" i="2"/>
  <c r="BO462" i="2"/>
  <c r="BM462" i="2"/>
  <c r="Y462" i="2"/>
  <c r="BP462" i="2" s="1"/>
  <c r="P462" i="2"/>
  <c r="BO461" i="2"/>
  <c r="BM461" i="2"/>
  <c r="Y461" i="2"/>
  <c r="Y465" i="2" s="1"/>
  <c r="P461" i="2"/>
  <c r="X459" i="2"/>
  <c r="X458" i="2"/>
  <c r="BO457" i="2"/>
  <c r="BM457" i="2"/>
  <c r="Y457" i="2"/>
  <c r="BP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N453" i="2" s="1"/>
  <c r="P453" i="2"/>
  <c r="BO452" i="2"/>
  <c r="BM452" i="2"/>
  <c r="Y452" i="2"/>
  <c r="Y459" i="2" s="1"/>
  <c r="P452" i="2"/>
  <c r="X450" i="2"/>
  <c r="X449" i="2"/>
  <c r="BP448" i="2"/>
  <c r="BO448" i="2"/>
  <c r="BN448" i="2"/>
  <c r="BM448" i="2"/>
  <c r="Z448" i="2"/>
  <c r="Y448" i="2"/>
  <c r="P448" i="2"/>
  <c r="BO447" i="2"/>
  <c r="BM447" i="2"/>
  <c r="Y447" i="2"/>
  <c r="BP447" i="2" s="1"/>
  <c r="P447" i="2"/>
  <c r="BO446" i="2"/>
  <c r="BM446" i="2"/>
  <c r="Y446" i="2"/>
  <c r="BP446" i="2" s="1"/>
  <c r="P446" i="2"/>
  <c r="X444" i="2"/>
  <c r="X443" i="2"/>
  <c r="BO442" i="2"/>
  <c r="BM442" i="2"/>
  <c r="Y442" i="2"/>
  <c r="Z442" i="2" s="1"/>
  <c r="P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N439" i="2" s="1"/>
  <c r="BO438" i="2"/>
  <c r="BM438" i="2"/>
  <c r="Z438" i="2"/>
  <c r="Y438" i="2"/>
  <c r="BN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Z435" i="2"/>
  <c r="Y435" i="2"/>
  <c r="BN435" i="2" s="1"/>
  <c r="P435" i="2"/>
  <c r="BO434" i="2"/>
  <c r="BM434" i="2"/>
  <c r="Y434" i="2"/>
  <c r="BP434" i="2" s="1"/>
  <c r="BO433" i="2"/>
  <c r="BM433" i="2"/>
  <c r="Y433" i="2"/>
  <c r="Z433" i="2" s="1"/>
  <c r="P433" i="2"/>
  <c r="BO432" i="2"/>
  <c r="BM432" i="2"/>
  <c r="Y432" i="2"/>
  <c r="BP432" i="2" s="1"/>
  <c r="P432" i="2"/>
  <c r="BO431" i="2"/>
  <c r="BM431" i="2"/>
  <c r="Y431" i="2"/>
  <c r="Z510" i="2" s="1"/>
  <c r="P431" i="2"/>
  <c r="Y427" i="2"/>
  <c r="X427" i="2"/>
  <c r="X426" i="2"/>
  <c r="BO425" i="2"/>
  <c r="BM425" i="2"/>
  <c r="Y425" i="2"/>
  <c r="Y510" i="2" s="1"/>
  <c r="P425" i="2"/>
  <c r="X422" i="2"/>
  <c r="X421" i="2"/>
  <c r="BO420" i="2"/>
  <c r="BM420" i="2"/>
  <c r="Y420" i="2"/>
  <c r="BN420" i="2" s="1"/>
  <c r="P420" i="2"/>
  <c r="X417" i="2"/>
  <c r="X416" i="2"/>
  <c r="BO415" i="2"/>
  <c r="BM415" i="2"/>
  <c r="Y415" i="2"/>
  <c r="BN415" i="2" s="1"/>
  <c r="P415" i="2"/>
  <c r="BO414" i="2"/>
  <c r="BM414" i="2"/>
  <c r="Y414" i="2"/>
  <c r="Z414" i="2" s="1"/>
  <c r="P414" i="2"/>
  <c r="BO413" i="2"/>
  <c r="BM413" i="2"/>
  <c r="Y413" i="2"/>
  <c r="Y417" i="2" s="1"/>
  <c r="P413" i="2"/>
  <c r="BP412" i="2"/>
  <c r="BO412" i="2"/>
  <c r="BN412" i="2"/>
  <c r="BM412" i="2"/>
  <c r="Z412" i="2"/>
  <c r="Y412" i="2"/>
  <c r="P412" i="2"/>
  <c r="X410" i="2"/>
  <c r="X409" i="2"/>
  <c r="BO408" i="2"/>
  <c r="BM408" i="2"/>
  <c r="Y408" i="2"/>
  <c r="Y410" i="2" s="1"/>
  <c r="P408" i="2"/>
  <c r="X405" i="2"/>
  <c r="X404" i="2"/>
  <c r="BO403" i="2"/>
  <c r="BM403" i="2"/>
  <c r="Z403" i="2"/>
  <c r="Y403" i="2"/>
  <c r="BN403" i="2" s="1"/>
  <c r="P403" i="2"/>
  <c r="BO402" i="2"/>
  <c r="BM402" i="2"/>
  <c r="Y402" i="2"/>
  <c r="Z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N397" i="2" s="1"/>
  <c r="P397" i="2"/>
  <c r="BO396" i="2"/>
  <c r="BM396" i="2"/>
  <c r="Z396" i="2"/>
  <c r="Y396" i="2"/>
  <c r="BN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Z393" i="2"/>
  <c r="Y393" i="2"/>
  <c r="BN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Z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Z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N370" i="2" s="1"/>
  <c r="P370" i="2"/>
  <c r="BO369" i="2"/>
  <c r="BM369" i="2"/>
  <c r="Z369" i="2"/>
  <c r="Y369" i="2"/>
  <c r="BN369" i="2" s="1"/>
  <c r="P369" i="2"/>
  <c r="BO368" i="2"/>
  <c r="BM368" i="2"/>
  <c r="Y368" i="2"/>
  <c r="U510" i="2" s="1"/>
  <c r="P368" i="2"/>
  <c r="X365" i="2"/>
  <c r="X364" i="2"/>
  <c r="BO363" i="2"/>
  <c r="BM363" i="2"/>
  <c r="Y363" i="2"/>
  <c r="Y364" i="2" s="1"/>
  <c r="X361" i="2"/>
  <c r="Y360" i="2"/>
  <c r="X360" i="2"/>
  <c r="BP359" i="2"/>
  <c r="BO359" i="2"/>
  <c r="BN359" i="2"/>
  <c r="BM359" i="2"/>
  <c r="Z359" i="2"/>
  <c r="Y359" i="2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N353" i="2"/>
  <c r="BM353" i="2"/>
  <c r="Z353" i="2"/>
  <c r="Y353" i="2"/>
  <c r="BP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Z347" i="2"/>
  <c r="Y347" i="2"/>
  <c r="P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Z344" i="2" s="1"/>
  <c r="P344" i="2"/>
  <c r="BO343" i="2"/>
  <c r="BN343" i="2"/>
  <c r="BM343" i="2"/>
  <c r="Z343" i="2"/>
  <c r="Y343" i="2"/>
  <c r="BP343" i="2" s="1"/>
  <c r="P343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Z335" i="2"/>
  <c r="Y335" i="2"/>
  <c r="BP335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Z328" i="2"/>
  <c r="Y328" i="2"/>
  <c r="Y332" i="2" s="1"/>
  <c r="P328" i="2"/>
  <c r="X326" i="2"/>
  <c r="X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Z322" i="2" s="1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P316" i="2"/>
  <c r="BO315" i="2"/>
  <c r="BM315" i="2"/>
  <c r="Y315" i="2"/>
  <c r="Y319" i="2" s="1"/>
  <c r="P315" i="2"/>
  <c r="X313" i="2"/>
  <c r="X312" i="2"/>
  <c r="BP311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P308" i="2" s="1"/>
  <c r="P308" i="2"/>
  <c r="BO307" i="2"/>
  <c r="BM307" i="2"/>
  <c r="Y307" i="2"/>
  <c r="Y313" i="2" s="1"/>
  <c r="P307" i="2"/>
  <c r="X305" i="2"/>
  <c r="X304" i="2"/>
  <c r="BO303" i="2"/>
  <c r="BM303" i="2"/>
  <c r="Y303" i="2"/>
  <c r="BP303" i="2" s="1"/>
  <c r="P303" i="2"/>
  <c r="BO302" i="2"/>
  <c r="BM302" i="2"/>
  <c r="Y302" i="2"/>
  <c r="BN302" i="2" s="1"/>
  <c r="P302" i="2"/>
  <c r="BP301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Y304" i="2" s="1"/>
  <c r="P297" i="2"/>
  <c r="X295" i="2"/>
  <c r="X294" i="2"/>
  <c r="BO293" i="2"/>
  <c r="BM293" i="2"/>
  <c r="Y293" i="2"/>
  <c r="BP293" i="2" s="1"/>
  <c r="P293" i="2"/>
  <c r="BO292" i="2"/>
  <c r="BM292" i="2"/>
  <c r="Y292" i="2"/>
  <c r="BN292" i="2" s="1"/>
  <c r="P292" i="2"/>
  <c r="BP291" i="2"/>
  <c r="BO291" i="2"/>
  <c r="BN291" i="2"/>
  <c r="BM291" i="2"/>
  <c r="Z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P279" i="2" s="1"/>
  <c r="P279" i="2"/>
  <c r="X277" i="2"/>
  <c r="X276" i="2"/>
  <c r="BO275" i="2"/>
  <c r="BM275" i="2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Z261" i="2" s="1"/>
  <c r="BP260" i="2"/>
  <c r="BO260" i="2"/>
  <c r="BN260" i="2"/>
  <c r="BM260" i="2"/>
  <c r="Z260" i="2"/>
  <c r="Y260" i="2"/>
  <c r="P260" i="2"/>
  <c r="X257" i="2"/>
  <c r="X256" i="2"/>
  <c r="BO255" i="2"/>
  <c r="BM255" i="2"/>
  <c r="Y255" i="2"/>
  <c r="Z255" i="2" s="1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P252" i="2"/>
  <c r="BP251" i="2"/>
  <c r="BO251" i="2"/>
  <c r="BM251" i="2"/>
  <c r="Y251" i="2"/>
  <c r="P251" i="2"/>
  <c r="X248" i="2"/>
  <c r="X247" i="2"/>
  <c r="BP246" i="2"/>
  <c r="BO246" i="2"/>
  <c r="BN246" i="2"/>
  <c r="BM246" i="2"/>
  <c r="Z246" i="2"/>
  <c r="Y246" i="2"/>
  <c r="P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BO242" i="2"/>
  <c r="BM242" i="2"/>
  <c r="Y242" i="2"/>
  <c r="BP242" i="2" s="1"/>
  <c r="P242" i="2"/>
  <c r="X240" i="2"/>
  <c r="Y239" i="2"/>
  <c r="X239" i="2"/>
  <c r="BP238" i="2"/>
  <c r="BO238" i="2"/>
  <c r="BN238" i="2"/>
  <c r="BM238" i="2"/>
  <c r="Z238" i="2"/>
  <c r="Z239" i="2" s="1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Y229" i="2"/>
  <c r="Z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N222" i="2"/>
  <c r="BM222" i="2"/>
  <c r="Z222" i="2"/>
  <c r="Y222" i="2"/>
  <c r="BP222" i="2" s="1"/>
  <c r="P222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Z209" i="2"/>
  <c r="Y209" i="2"/>
  <c r="BN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Z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Z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P193" i="2"/>
  <c r="X191" i="2"/>
  <c r="X190" i="2"/>
  <c r="BO189" i="2"/>
  <c r="BM189" i="2"/>
  <c r="Z189" i="2"/>
  <c r="Y189" i="2"/>
  <c r="BN189" i="2" s="1"/>
  <c r="P189" i="2"/>
  <c r="BO188" i="2"/>
  <c r="BM188" i="2"/>
  <c r="Y188" i="2"/>
  <c r="Z188" i="2" s="1"/>
  <c r="P188" i="2"/>
  <c r="X186" i="2"/>
  <c r="X185" i="2"/>
  <c r="BO184" i="2"/>
  <c r="BM184" i="2"/>
  <c r="Y184" i="2"/>
  <c r="BP184" i="2" s="1"/>
  <c r="P184" i="2"/>
  <c r="BO183" i="2"/>
  <c r="BM183" i="2"/>
  <c r="Y183" i="2"/>
  <c r="Y185" i="2" s="1"/>
  <c r="P183" i="2"/>
  <c r="X180" i="2"/>
  <c r="X179" i="2"/>
  <c r="BO178" i="2"/>
  <c r="BM178" i="2"/>
  <c r="Y178" i="2"/>
  <c r="BP178" i="2" s="1"/>
  <c r="P178" i="2"/>
  <c r="X176" i="2"/>
  <c r="X175" i="2"/>
  <c r="BP174" i="2"/>
  <c r="BO174" i="2"/>
  <c r="BN174" i="2"/>
  <c r="BM174" i="2"/>
  <c r="Z174" i="2"/>
  <c r="Y174" i="2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Z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I510" i="2" s="1"/>
  <c r="P156" i="2"/>
  <c r="X152" i="2"/>
  <c r="X151" i="2"/>
  <c r="BP150" i="2"/>
  <c r="BO150" i="2"/>
  <c r="BN150" i="2"/>
  <c r="BM150" i="2"/>
  <c r="Z150" i="2"/>
  <c r="Y150" i="2"/>
  <c r="P150" i="2"/>
  <c r="BO149" i="2"/>
  <c r="BM149" i="2"/>
  <c r="Y149" i="2"/>
  <c r="BP149" i="2" s="1"/>
  <c r="P149" i="2"/>
  <c r="BO148" i="2"/>
  <c r="BM148" i="2"/>
  <c r="Y148" i="2"/>
  <c r="Z148" i="2" s="1"/>
  <c r="P148" i="2"/>
  <c r="X146" i="2"/>
  <c r="X145" i="2"/>
  <c r="BP144" i="2"/>
  <c r="BO144" i="2"/>
  <c r="BN144" i="2"/>
  <c r="BM144" i="2"/>
  <c r="Z144" i="2"/>
  <c r="Y144" i="2"/>
  <c r="BO143" i="2"/>
  <c r="BM143" i="2"/>
  <c r="Y143" i="2"/>
  <c r="H510" i="2" s="1"/>
  <c r="P143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Y139" i="2" s="1"/>
  <c r="P137" i="2"/>
  <c r="X135" i="2"/>
  <c r="X134" i="2"/>
  <c r="BO133" i="2"/>
  <c r="BM133" i="2"/>
  <c r="Y133" i="2"/>
  <c r="BP133" i="2" s="1"/>
  <c r="P133" i="2"/>
  <c r="BO132" i="2"/>
  <c r="BM132" i="2"/>
  <c r="Z132" i="2"/>
  <c r="Y132" i="2"/>
  <c r="P132" i="2"/>
  <c r="X130" i="2"/>
  <c r="X129" i="2"/>
  <c r="BO128" i="2"/>
  <c r="BM128" i="2"/>
  <c r="Y128" i="2"/>
  <c r="BP128" i="2" s="1"/>
  <c r="P128" i="2"/>
  <c r="BO127" i="2"/>
  <c r="BM127" i="2"/>
  <c r="Y127" i="2"/>
  <c r="P127" i="2"/>
  <c r="X124" i="2"/>
  <c r="X123" i="2"/>
  <c r="BO122" i="2"/>
  <c r="BM122" i="2"/>
  <c r="Y122" i="2"/>
  <c r="P122" i="2"/>
  <c r="BO121" i="2"/>
  <c r="BM121" i="2"/>
  <c r="Y121" i="2"/>
  <c r="BP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Z115" i="2"/>
  <c r="Y115" i="2"/>
  <c r="BP115" i="2" s="1"/>
  <c r="P115" i="2"/>
  <c r="BO114" i="2"/>
  <c r="BM114" i="2"/>
  <c r="Y114" i="2"/>
  <c r="Y119" i="2" s="1"/>
  <c r="P114" i="2"/>
  <c r="X112" i="2"/>
  <c r="X111" i="2"/>
  <c r="BO110" i="2"/>
  <c r="BM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N95" i="2" s="1"/>
  <c r="P95" i="2"/>
  <c r="BO94" i="2"/>
  <c r="BM94" i="2"/>
  <c r="Y94" i="2"/>
  <c r="BP94" i="2" s="1"/>
  <c r="P94" i="2"/>
  <c r="BO93" i="2"/>
  <c r="BM93" i="2"/>
  <c r="Y93" i="2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P75" i="2"/>
  <c r="BO74" i="2"/>
  <c r="BM74" i="2"/>
  <c r="Y74" i="2"/>
  <c r="Z74" i="2" s="1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Y65" i="2" s="1"/>
  <c r="P61" i="2"/>
  <c r="X59" i="2"/>
  <c r="X58" i="2"/>
  <c r="BO57" i="2"/>
  <c r="BM57" i="2"/>
  <c r="Z57" i="2"/>
  <c r="Y57" i="2"/>
  <c r="BN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Z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Z41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Z22" i="2" l="1"/>
  <c r="Z23" i="2" s="1"/>
  <c r="Y24" i="2"/>
  <c r="BN27" i="2"/>
  <c r="BP27" i="2"/>
  <c r="Z43" i="2"/>
  <c r="BN43" i="2"/>
  <c r="Z54" i="2"/>
  <c r="BN54" i="2"/>
  <c r="BP57" i="2"/>
  <c r="BN62" i="2"/>
  <c r="BP62" i="2"/>
  <c r="BN67" i="2"/>
  <c r="BP67" i="2"/>
  <c r="Z76" i="2"/>
  <c r="BN76" i="2"/>
  <c r="BN77" i="2"/>
  <c r="BP77" i="2"/>
  <c r="Z101" i="2"/>
  <c r="BN101" i="2"/>
  <c r="Z108" i="2"/>
  <c r="Y112" i="2"/>
  <c r="Z121" i="2"/>
  <c r="BN121" i="2"/>
  <c r="Y124" i="2"/>
  <c r="Y134" i="2"/>
  <c r="Y135" i="2"/>
  <c r="Y146" i="2"/>
  <c r="Z156" i="2"/>
  <c r="Z157" i="2" s="1"/>
  <c r="BN156" i="2"/>
  <c r="BP156" i="2"/>
  <c r="Y157" i="2"/>
  <c r="Z162" i="2"/>
  <c r="Z166" i="2"/>
  <c r="Z172" i="2"/>
  <c r="Z178" i="2"/>
  <c r="Z179" i="2" s="1"/>
  <c r="BN178" i="2"/>
  <c r="Y186" i="2"/>
  <c r="Z190" i="2"/>
  <c r="BP189" i="2"/>
  <c r="Y190" i="2"/>
  <c r="Y191" i="2"/>
  <c r="Z197" i="2"/>
  <c r="BN197" i="2"/>
  <c r="BP199" i="2"/>
  <c r="Z207" i="2"/>
  <c r="BN207" i="2"/>
  <c r="BP209" i="2"/>
  <c r="Z217" i="2"/>
  <c r="BN217" i="2"/>
  <c r="Y218" i="2"/>
  <c r="Y219" i="2"/>
  <c r="BN223" i="2"/>
  <c r="BP223" i="2"/>
  <c r="Z228" i="2"/>
  <c r="BN228" i="2"/>
  <c r="Z230" i="2"/>
  <c r="BN230" i="2"/>
  <c r="BN251" i="2"/>
  <c r="Z251" i="2"/>
  <c r="BN263" i="2"/>
  <c r="BP263" i="2"/>
  <c r="Y272" i="2"/>
  <c r="O510" i="2"/>
  <c r="BP269" i="2"/>
  <c r="BN269" i="2"/>
  <c r="Z269" i="2"/>
  <c r="BN301" i="2"/>
  <c r="Z301" i="2"/>
  <c r="BN311" i="2"/>
  <c r="Z311" i="2"/>
  <c r="Y326" i="2"/>
  <c r="BP321" i="2"/>
  <c r="BN321" i="2"/>
  <c r="Z321" i="2"/>
  <c r="BP22" i="2"/>
  <c r="Y23" i="2"/>
  <c r="Z29" i="2"/>
  <c r="BN29" i="2"/>
  <c r="BN41" i="2"/>
  <c r="BP41" i="2"/>
  <c r="Y44" i="2"/>
  <c r="Y45" i="2"/>
  <c r="BN52" i="2"/>
  <c r="BP52" i="2"/>
  <c r="Z69" i="2"/>
  <c r="Y70" i="2"/>
  <c r="Y71" i="2"/>
  <c r="BN74" i="2"/>
  <c r="BP74" i="2"/>
  <c r="Y78" i="2"/>
  <c r="Z82" i="2"/>
  <c r="BN82" i="2"/>
  <c r="Y83" i="2"/>
  <c r="Z87" i="2"/>
  <c r="BN87" i="2"/>
  <c r="BP87" i="2"/>
  <c r="BP95" i="2"/>
  <c r="Z103" i="2"/>
  <c r="BN103" i="2"/>
  <c r="BN115" i="2"/>
  <c r="BN116" i="2"/>
  <c r="BP116" i="2"/>
  <c r="Y158" i="2"/>
  <c r="BP166" i="2"/>
  <c r="Y179" i="2"/>
  <c r="Y180" i="2"/>
  <c r="Z212" i="2"/>
  <c r="BN212" i="2"/>
  <c r="BP243" i="2"/>
  <c r="BN243" i="2"/>
  <c r="Z243" i="2"/>
  <c r="BP254" i="2"/>
  <c r="BN254" i="2"/>
  <c r="Z254" i="2"/>
  <c r="BN298" i="2"/>
  <c r="Z298" i="2"/>
  <c r="BN308" i="2"/>
  <c r="Z308" i="2"/>
  <c r="BP316" i="2"/>
  <c r="BN316" i="2"/>
  <c r="Z316" i="2"/>
  <c r="BP324" i="2"/>
  <c r="BN324" i="2"/>
  <c r="Z324" i="2"/>
  <c r="BP337" i="2"/>
  <c r="BN337" i="2"/>
  <c r="Z337" i="2"/>
  <c r="BN414" i="2"/>
  <c r="BP414" i="2"/>
  <c r="BP420" i="2"/>
  <c r="Y421" i="2"/>
  <c r="BN433" i="2"/>
  <c r="BP433" i="2"/>
  <c r="BN441" i="2"/>
  <c r="BP441" i="2"/>
  <c r="Y449" i="2"/>
  <c r="Y450" i="2"/>
  <c r="BP453" i="2"/>
  <c r="BP472" i="2"/>
  <c r="Y473" i="2"/>
  <c r="Y474" i="2"/>
  <c r="Y247" i="2"/>
  <c r="Y280" i="2"/>
  <c r="Y281" i="2"/>
  <c r="BP328" i="2"/>
  <c r="BN344" i="2"/>
  <c r="BP344" i="2"/>
  <c r="Y350" i="2"/>
  <c r="Z349" i="2"/>
  <c r="BN349" i="2"/>
  <c r="Z355" i="2"/>
  <c r="BN354" i="2"/>
  <c r="BP354" i="2"/>
  <c r="Y355" i="2"/>
  <c r="Y356" i="2"/>
  <c r="Y365" i="2"/>
  <c r="BP369" i="2"/>
  <c r="Y375" i="2"/>
  <c r="Y376" i="2"/>
  <c r="BN379" i="2"/>
  <c r="BP379" i="2"/>
  <c r="Y380" i="2"/>
  <c r="Y381" i="2"/>
  <c r="Y399" i="2"/>
  <c r="Z391" i="2"/>
  <c r="BN391" i="2"/>
  <c r="BP393" i="2"/>
  <c r="BP396" i="2"/>
  <c r="Z404" i="2"/>
  <c r="BP403" i="2"/>
  <c r="Y404" i="2"/>
  <c r="Y405" i="2"/>
  <c r="Z420" i="2"/>
  <c r="Z421" i="2" s="1"/>
  <c r="Y422" i="2"/>
  <c r="Z432" i="2"/>
  <c r="BN432" i="2"/>
  <c r="BP435" i="2"/>
  <c r="BP438" i="2"/>
  <c r="Z440" i="2"/>
  <c r="BN440" i="2"/>
  <c r="Z446" i="2"/>
  <c r="BN446" i="2"/>
  <c r="Z453" i="2"/>
  <c r="Z456" i="2"/>
  <c r="BN456" i="2"/>
  <c r="BP463" i="2"/>
  <c r="AA510" i="2"/>
  <c r="Z472" i="2"/>
  <c r="BP477" i="2"/>
  <c r="BP492" i="2"/>
  <c r="Y493" i="2"/>
  <c r="Y494" i="2"/>
  <c r="BN226" i="2"/>
  <c r="BP226" i="2"/>
  <c r="K510" i="2"/>
  <c r="Y232" i="2"/>
  <c r="Z226" i="2"/>
  <c r="BP55" i="2"/>
  <c r="Y58" i="2"/>
  <c r="Z55" i="2"/>
  <c r="BN55" i="2"/>
  <c r="BP200" i="2"/>
  <c r="BN200" i="2"/>
  <c r="Z200" i="2"/>
  <c r="BP252" i="2"/>
  <c r="Y257" i="2"/>
  <c r="BN252" i="2"/>
  <c r="Y256" i="2"/>
  <c r="L510" i="2"/>
  <c r="Z252" i="2"/>
  <c r="X502" i="2"/>
  <c r="Y201" i="2"/>
  <c r="BP210" i="2"/>
  <c r="BN210" i="2"/>
  <c r="Z210" i="2"/>
  <c r="BP275" i="2"/>
  <c r="Y277" i="2"/>
  <c r="BN275" i="2"/>
  <c r="Y276" i="2"/>
  <c r="P510" i="2"/>
  <c r="Z275" i="2"/>
  <c r="Z276" i="2" s="1"/>
  <c r="BN309" i="2"/>
  <c r="BP309" i="2"/>
  <c r="Y312" i="2"/>
  <c r="Z309" i="2"/>
  <c r="Y130" i="2"/>
  <c r="G510" i="2"/>
  <c r="Y129" i="2"/>
  <c r="BN127" i="2"/>
  <c r="BP127" i="2"/>
  <c r="Z127" i="2"/>
  <c r="BP104" i="2"/>
  <c r="BN104" i="2"/>
  <c r="Z104" i="2"/>
  <c r="Z105" i="2" s="1"/>
  <c r="Y294" i="2"/>
  <c r="BP289" i="2"/>
  <c r="Y295" i="2"/>
  <c r="BN289" i="2"/>
  <c r="R510" i="2"/>
  <c r="Z289" i="2"/>
  <c r="BP299" i="2"/>
  <c r="BN299" i="2"/>
  <c r="Y305" i="2"/>
  <c r="Z299" i="2"/>
  <c r="X500" i="2"/>
  <c r="Y90" i="2"/>
  <c r="BP88" i="2"/>
  <c r="BN88" i="2"/>
  <c r="Z88" i="2"/>
  <c r="BP167" i="2"/>
  <c r="BN167" i="2"/>
  <c r="Z167" i="2"/>
  <c r="X504" i="2"/>
  <c r="BP30" i="2"/>
  <c r="BN30" i="2"/>
  <c r="Z30" i="2"/>
  <c r="Y170" i="2"/>
  <c r="Y98" i="2"/>
  <c r="BP93" i="2"/>
  <c r="Y97" i="2"/>
  <c r="BN93" i="2"/>
  <c r="Z93" i="2"/>
  <c r="F510" i="2"/>
  <c r="X501" i="2"/>
  <c r="Y140" i="2"/>
  <c r="Z329" i="2"/>
  <c r="Z331" i="2" s="1"/>
  <c r="Z370" i="2"/>
  <c r="Z394" i="2"/>
  <c r="Z436" i="2"/>
  <c r="Z461" i="2"/>
  <c r="Z478" i="2"/>
  <c r="Z479" i="2" s="1"/>
  <c r="J510" i="2"/>
  <c r="Z183" i="2"/>
  <c r="M510" i="2"/>
  <c r="Z415" i="2"/>
  <c r="Z439" i="2"/>
  <c r="BN132" i="2"/>
  <c r="BN162" i="2"/>
  <c r="BN195" i="2"/>
  <c r="Z234" i="2"/>
  <c r="Z235" i="2" s="1"/>
  <c r="Z454" i="2"/>
  <c r="BP370" i="2"/>
  <c r="Z35" i="2"/>
  <c r="Z36" i="2" s="1"/>
  <c r="BN109" i="2"/>
  <c r="Z434" i="2"/>
  <c r="Z160" i="2"/>
  <c r="Z137" i="2"/>
  <c r="Z139" i="2" s="1"/>
  <c r="BN478" i="2"/>
  <c r="Y59" i="2"/>
  <c r="Z117" i="2"/>
  <c r="BN454" i="2"/>
  <c r="BN165" i="2"/>
  <c r="Y176" i="2"/>
  <c r="BN198" i="2"/>
  <c r="Z270" i="2"/>
  <c r="Z284" i="2"/>
  <c r="Z285" i="2" s="1"/>
  <c r="BN307" i="2"/>
  <c r="BN317" i="2"/>
  <c r="Y339" i="2"/>
  <c r="Y351" i="2"/>
  <c r="BN368" i="2"/>
  <c r="Y371" i="2"/>
  <c r="Z378" i="2"/>
  <c r="Z380" i="2" s="1"/>
  <c r="BN392" i="2"/>
  <c r="BN402" i="2"/>
  <c r="Z413" i="2"/>
  <c r="Z416" i="2" s="1"/>
  <c r="BP415" i="2"/>
  <c r="BP431" i="2"/>
  <c r="BN434" i="2"/>
  <c r="BP439" i="2"/>
  <c r="Z447" i="2"/>
  <c r="Z449" i="2" s="1"/>
  <c r="Z457" i="2"/>
  <c r="BN471" i="2"/>
  <c r="Y479" i="2"/>
  <c r="Q510" i="2"/>
  <c r="Z42" i="2"/>
  <c r="Z44" i="2" s="1"/>
  <c r="Y213" i="2"/>
  <c r="Y464" i="2"/>
  <c r="Y175" i="2"/>
  <c r="BN347" i="2"/>
  <c r="Z28" i="2"/>
  <c r="Z63" i="2"/>
  <c r="BP132" i="2"/>
  <c r="BN229" i="2"/>
  <c r="BN244" i="2"/>
  <c r="BN255" i="2"/>
  <c r="Z345" i="2"/>
  <c r="Z408" i="2"/>
  <c r="Z409" i="2" s="1"/>
  <c r="BN102" i="2"/>
  <c r="BN188" i="2"/>
  <c r="Z31" i="2"/>
  <c r="Y36" i="2"/>
  <c r="Z56" i="2"/>
  <c r="BN68" i="2"/>
  <c r="Y79" i="2"/>
  <c r="Z89" i="2"/>
  <c r="Z90" i="2" s="1"/>
  <c r="BN117" i="2"/>
  <c r="Z128" i="2"/>
  <c r="BP148" i="2"/>
  <c r="Z168" i="2"/>
  <c r="BN193" i="2"/>
  <c r="Z211" i="2"/>
  <c r="BN224" i="2"/>
  <c r="Z227" i="2"/>
  <c r="BP229" i="2"/>
  <c r="BP234" i="2"/>
  <c r="BP244" i="2"/>
  <c r="Z253" i="2"/>
  <c r="BP261" i="2"/>
  <c r="Y265" i="2"/>
  <c r="Z290" i="2"/>
  <c r="BP292" i="2"/>
  <c r="Z300" i="2"/>
  <c r="BP302" i="2"/>
  <c r="Z310" i="2"/>
  <c r="Z383" i="2"/>
  <c r="Z384" i="2" s="1"/>
  <c r="Z395" i="2"/>
  <c r="BP397" i="2"/>
  <c r="BN408" i="2"/>
  <c r="Z437" i="2"/>
  <c r="BN442" i="2"/>
  <c r="Z452" i="2"/>
  <c r="Z462" i="2"/>
  <c r="BN476" i="2"/>
  <c r="Y484" i="2"/>
  <c r="Z491" i="2"/>
  <c r="Z493" i="2" s="1"/>
  <c r="Z497" i="2"/>
  <c r="Z498" i="2" s="1"/>
  <c r="BN35" i="2"/>
  <c r="Z47" i="2"/>
  <c r="Z48" i="2" s="1"/>
  <c r="BN205" i="2"/>
  <c r="Y338" i="2"/>
  <c r="Z53" i="2"/>
  <c r="Z58" i="2" s="1"/>
  <c r="BP461" i="2"/>
  <c r="Z193" i="2"/>
  <c r="Z224" i="2"/>
  <c r="Z73" i="2"/>
  <c r="Y105" i="2"/>
  <c r="BN297" i="2"/>
  <c r="H9" i="2"/>
  <c r="BP47" i="2"/>
  <c r="Z94" i="2"/>
  <c r="BP96" i="2"/>
  <c r="BP143" i="2"/>
  <c r="BN160" i="2"/>
  <c r="BP183" i="2"/>
  <c r="BP255" i="2"/>
  <c r="BP322" i="2"/>
  <c r="Z330" i="2"/>
  <c r="BN345" i="2"/>
  <c r="J9" i="2"/>
  <c r="Z26" i="2"/>
  <c r="BP28" i="2"/>
  <c r="BP53" i="2"/>
  <c r="Z61" i="2"/>
  <c r="Z64" i="2" s="1"/>
  <c r="BP63" i="2"/>
  <c r="BN73" i="2"/>
  <c r="Y84" i="2"/>
  <c r="BP102" i="2"/>
  <c r="Z110" i="2"/>
  <c r="Z111" i="2" s="1"/>
  <c r="BN122" i="2"/>
  <c r="Z133" i="2"/>
  <c r="Z134" i="2" s="1"/>
  <c r="Y152" i="2"/>
  <c r="Z163" i="2"/>
  <c r="BP165" i="2"/>
  <c r="Z173" i="2"/>
  <c r="Z175" i="2" s="1"/>
  <c r="BP188" i="2"/>
  <c r="Z196" i="2"/>
  <c r="BP198" i="2"/>
  <c r="Z206" i="2"/>
  <c r="BP208" i="2"/>
  <c r="Z216" i="2"/>
  <c r="Z218" i="2" s="1"/>
  <c r="Z242" i="2"/>
  <c r="Y248" i="2"/>
  <c r="BN270" i="2"/>
  <c r="BN284" i="2"/>
  <c r="BP297" i="2"/>
  <c r="BP307" i="2"/>
  <c r="Z315" i="2"/>
  <c r="Z318" i="2" s="1"/>
  <c r="BP317" i="2"/>
  <c r="Z336" i="2"/>
  <c r="Z338" i="2" s="1"/>
  <c r="Z348" i="2"/>
  <c r="Y361" i="2"/>
  <c r="BP368" i="2"/>
  <c r="BN378" i="2"/>
  <c r="Z390" i="2"/>
  <c r="BP392" i="2"/>
  <c r="BP402" i="2"/>
  <c r="BN413" i="2"/>
  <c r="Y416" i="2"/>
  <c r="Z425" i="2"/>
  <c r="Z426" i="2" s="1"/>
  <c r="BN447" i="2"/>
  <c r="BN457" i="2"/>
  <c r="Z469" i="2"/>
  <c r="Z473" i="2" s="1"/>
  <c r="BP471" i="2"/>
  <c r="S510" i="2"/>
  <c r="Z292" i="2"/>
  <c r="BN335" i="2"/>
  <c r="BP436" i="2"/>
  <c r="BN148" i="2"/>
  <c r="BP172" i="2"/>
  <c r="Y214" i="2"/>
  <c r="BP114" i="2"/>
  <c r="BN208" i="2"/>
  <c r="BN56" i="2"/>
  <c r="BN94" i="2"/>
  <c r="Y106" i="2"/>
  <c r="BN128" i="2"/>
  <c r="BN168" i="2"/>
  <c r="BN211" i="2"/>
  <c r="Y235" i="2"/>
  <c r="BN253" i="2"/>
  <c r="BN290" i="2"/>
  <c r="BN300" i="2"/>
  <c r="BN310" i="2"/>
  <c r="BN383" i="2"/>
  <c r="BN395" i="2"/>
  <c r="BP408" i="2"/>
  <c r="BN437" i="2"/>
  <c r="BP442" i="2"/>
  <c r="BN452" i="2"/>
  <c r="BN462" i="2"/>
  <c r="BP476" i="2"/>
  <c r="Y480" i="2"/>
  <c r="BN491" i="2"/>
  <c r="BN497" i="2"/>
  <c r="T510" i="2"/>
  <c r="Z397" i="2"/>
  <c r="BN137" i="2"/>
  <c r="Y264" i="2"/>
  <c r="Z297" i="2"/>
  <c r="Z304" i="2" s="1"/>
  <c r="Z368" i="2"/>
  <c r="Z371" i="2" s="1"/>
  <c r="BN47" i="2"/>
  <c r="BN261" i="2"/>
  <c r="Y325" i="2"/>
  <c r="BP75" i="2"/>
  <c r="BN31" i="2"/>
  <c r="Y48" i="2"/>
  <c r="BN89" i="2"/>
  <c r="Y202" i="2"/>
  <c r="BN227" i="2"/>
  <c r="BN330" i="2"/>
  <c r="Y372" i="2"/>
  <c r="F10" i="2"/>
  <c r="BN26" i="2"/>
  <c r="Y37" i="2"/>
  <c r="BN61" i="2"/>
  <c r="Y64" i="2"/>
  <c r="Z81" i="2"/>
  <c r="Z83" i="2" s="1"/>
  <c r="BN110" i="2"/>
  <c r="BP122" i="2"/>
  <c r="BN133" i="2"/>
  <c r="Z149" i="2"/>
  <c r="Z151" i="2" s="1"/>
  <c r="BN163" i="2"/>
  <c r="BN173" i="2"/>
  <c r="Z184" i="2"/>
  <c r="BN196" i="2"/>
  <c r="BN206" i="2"/>
  <c r="BN216" i="2"/>
  <c r="BN242" i="2"/>
  <c r="Z245" i="2"/>
  <c r="Z262" i="2"/>
  <c r="Z264" i="2" s="1"/>
  <c r="Z268" i="2"/>
  <c r="Z271" i="2" s="1"/>
  <c r="BP284" i="2"/>
  <c r="Z293" i="2"/>
  <c r="Z303" i="2"/>
  <c r="BN315" i="2"/>
  <c r="Y318" i="2"/>
  <c r="Z323" i="2"/>
  <c r="Z325" i="2" s="1"/>
  <c r="BN336" i="2"/>
  <c r="BN348" i="2"/>
  <c r="Z358" i="2"/>
  <c r="Z360" i="2" s="1"/>
  <c r="Z363" i="2"/>
  <c r="Z364" i="2" s="1"/>
  <c r="BN390" i="2"/>
  <c r="Z398" i="2"/>
  <c r="BP413" i="2"/>
  <c r="BN425" i="2"/>
  <c r="Z455" i="2"/>
  <c r="BN469" i="2"/>
  <c r="Y485" i="2"/>
  <c r="B510" i="2"/>
  <c r="Z431" i="2"/>
  <c r="Z443" i="2" s="1"/>
  <c r="Z96" i="2"/>
  <c r="Z244" i="2"/>
  <c r="BN389" i="2"/>
  <c r="BN42" i="2"/>
  <c r="Y151" i="2"/>
  <c r="Y118" i="2"/>
  <c r="BP383" i="2"/>
  <c r="Y409" i="2"/>
  <c r="Y443" i="2"/>
  <c r="BP452" i="2"/>
  <c r="BP497" i="2"/>
  <c r="C510" i="2"/>
  <c r="V510" i="2"/>
  <c r="Y400" i="2"/>
  <c r="BN329" i="2"/>
  <c r="Z302" i="2"/>
  <c r="Z68" i="2"/>
  <c r="Z70" i="2" s="1"/>
  <c r="BN143" i="2"/>
  <c r="BN183" i="2"/>
  <c r="BN322" i="2"/>
  <c r="BP347" i="2"/>
  <c r="BP137" i="2"/>
  <c r="BP160" i="2"/>
  <c r="BP193" i="2"/>
  <c r="BN81" i="2"/>
  <c r="Z161" i="2"/>
  <c r="BN184" i="2"/>
  <c r="Z194" i="2"/>
  <c r="Z204" i="2"/>
  <c r="Z225" i="2"/>
  <c r="Y236" i="2"/>
  <c r="BN245" i="2"/>
  <c r="BN262" i="2"/>
  <c r="BN268" i="2"/>
  <c r="Y271" i="2"/>
  <c r="Z279" i="2"/>
  <c r="Z280" i="2" s="1"/>
  <c r="Y285" i="2"/>
  <c r="BN293" i="2"/>
  <c r="BN303" i="2"/>
  <c r="BP315" i="2"/>
  <c r="BN323" i="2"/>
  <c r="Z346" i="2"/>
  <c r="BN358" i="2"/>
  <c r="BN363" i="2"/>
  <c r="Z374" i="2"/>
  <c r="Z375" i="2" s="1"/>
  <c r="BN398" i="2"/>
  <c r="BP425" i="2"/>
  <c r="BN455" i="2"/>
  <c r="Y458" i="2"/>
  <c r="BP469" i="2"/>
  <c r="Z482" i="2"/>
  <c r="Z484" i="2" s="1"/>
  <c r="D510" i="2"/>
  <c r="W510" i="2"/>
  <c r="BN75" i="2"/>
  <c r="BN114" i="2"/>
  <c r="Z122" i="2"/>
  <c r="Z123" i="2" s="1"/>
  <c r="A10" i="2"/>
  <c r="BP26" i="2"/>
  <c r="BP61" i="2"/>
  <c r="Y123" i="2"/>
  <c r="BN149" i="2"/>
  <c r="Y32" i="2"/>
  <c r="Y169" i="2"/>
  <c r="BN328" i="2"/>
  <c r="Y331" i="2"/>
  <c r="Y384" i="2"/>
  <c r="Y498" i="2"/>
  <c r="E510" i="2"/>
  <c r="X510" i="2"/>
  <c r="Z75" i="2"/>
  <c r="Z114" i="2"/>
  <c r="Z118" i="2" s="1"/>
  <c r="Z143" i="2"/>
  <c r="Z145" i="2" s="1"/>
  <c r="Z307" i="2"/>
  <c r="Z312" i="2" s="1"/>
  <c r="BN431" i="2"/>
  <c r="BP389" i="2"/>
  <c r="BN69" i="2"/>
  <c r="Z95" i="2"/>
  <c r="BN108" i="2"/>
  <c r="Y111" i="2"/>
  <c r="BN161" i="2"/>
  <c r="BN194" i="2"/>
  <c r="BN204" i="2"/>
  <c r="BN225" i="2"/>
  <c r="BP268" i="2"/>
  <c r="BN279" i="2"/>
  <c r="BN346" i="2"/>
  <c r="BP363" i="2"/>
  <c r="BN374" i="2"/>
  <c r="Y426" i="2"/>
  <c r="Y444" i="2"/>
  <c r="BN482" i="2"/>
  <c r="BN394" i="2"/>
  <c r="BN461" i="2"/>
  <c r="BP42" i="2"/>
  <c r="Y145" i="2"/>
  <c r="Y231" i="2"/>
  <c r="Y499" i="2"/>
  <c r="Y501" i="2" l="1"/>
  <c r="Z458" i="2"/>
  <c r="Y502" i="2"/>
  <c r="Y500" i="2"/>
  <c r="Y504" i="2"/>
  <c r="Z231" i="2"/>
  <c r="Z350" i="2"/>
  <c r="Z185" i="2"/>
  <c r="Z129" i="2"/>
  <c r="Z256" i="2"/>
  <c r="Y503" i="2"/>
  <c r="Z464" i="2"/>
  <c r="Z247" i="2"/>
  <c r="Z78" i="2"/>
  <c r="Z169" i="2"/>
  <c r="Z201" i="2"/>
  <c r="Z32" i="2"/>
  <c r="Z294" i="2"/>
  <c r="X503" i="2"/>
  <c r="Z213" i="2"/>
  <c r="Z97" i="2"/>
  <c r="Z399" i="2"/>
  <c r="Z505" i="2" l="1"/>
</calcChain>
</file>

<file path=xl/sharedStrings.xml><?xml version="1.0" encoding="utf-8"?>
<sst xmlns="http://schemas.openxmlformats.org/spreadsheetml/2006/main" count="3658" uniqueCount="788">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</sst>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8" t="s">
        <v>26</v>
      </c>
      <c r="E1" s="868"/>
      <c r="F1" s="868"/>
      <c r="G1" s="14" t="s">
        <v>66</v>
      </c>
      <c r="H1" s="868" t="s">
        <v>46</v>
      </c>
      <c r="I1" s="868"/>
      <c r="J1" s="868"/>
      <c r="K1" s="868"/>
      <c r="L1" s="868"/>
      <c r="M1" s="868"/>
      <c r="N1" s="868"/>
      <c r="O1" s="868"/>
      <c r="P1" s="868"/>
      <c r="Q1" s="868"/>
      <c r="R1" s="869" t="s">
        <v>67</v>
      </c>
      <c r="S1" s="870"/>
      <c r="T1" s="8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1"/>
      <c r="R2" s="871"/>
      <c r="S2" s="871"/>
      <c r="T2" s="871"/>
      <c r="U2" s="871"/>
      <c r="V2" s="871"/>
      <c r="W2" s="8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1"/>
      <c r="Q3" s="871"/>
      <c r="R3" s="871"/>
      <c r="S3" s="871"/>
      <c r="T3" s="871"/>
      <c r="U3" s="871"/>
      <c r="V3" s="871"/>
      <c r="W3" s="8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9" t="s">
        <v>8</v>
      </c>
      <c r="B5" s="849"/>
      <c r="C5" s="849"/>
      <c r="D5" s="872"/>
      <c r="E5" s="872"/>
      <c r="F5" s="873" t="s">
        <v>14</v>
      </c>
      <c r="G5" s="873"/>
      <c r="H5" s="872"/>
      <c r="I5" s="872"/>
      <c r="J5" s="872"/>
      <c r="K5" s="872"/>
      <c r="L5" s="872"/>
      <c r="M5" s="872"/>
      <c r="N5" s="72"/>
      <c r="P5" s="27" t="s">
        <v>4</v>
      </c>
      <c r="Q5" s="874">
        <v>45921</v>
      </c>
      <c r="R5" s="874"/>
      <c r="T5" s="875" t="s">
        <v>3</v>
      </c>
      <c r="U5" s="876"/>
      <c r="V5" s="877" t="s">
        <v>769</v>
      </c>
      <c r="W5" s="878"/>
      <c r="AB5" s="59"/>
      <c r="AC5" s="59"/>
      <c r="AD5" s="59"/>
      <c r="AE5" s="59"/>
    </row>
    <row r="6" spans="1:32" s="17" customFormat="1" ht="24" customHeight="1" x14ac:dyDescent="0.2">
      <c r="A6" s="849" t="s">
        <v>1</v>
      </c>
      <c r="B6" s="849"/>
      <c r="C6" s="849"/>
      <c r="D6" s="850" t="s">
        <v>770</v>
      </c>
      <c r="E6" s="850"/>
      <c r="F6" s="850"/>
      <c r="G6" s="850"/>
      <c r="H6" s="850"/>
      <c r="I6" s="850"/>
      <c r="J6" s="850"/>
      <c r="K6" s="850"/>
      <c r="L6" s="850"/>
      <c r="M6" s="850"/>
      <c r="N6" s="73"/>
      <c r="P6" s="27" t="s">
        <v>27</v>
      </c>
      <c r="Q6" s="851" t="str">
        <f>IF(Q5=0," ",CHOOSE(WEEKDAY(Q5,2),"Понедельник","Вторник","Среда","Четверг","Пятница","Суббота","Воскресенье"))</f>
        <v>Воскресенье</v>
      </c>
      <c r="R6" s="851"/>
      <c r="T6" s="852" t="s">
        <v>5</v>
      </c>
      <c r="U6" s="853"/>
      <c r="V6" s="854" t="s">
        <v>69</v>
      </c>
      <c r="W6" s="85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0" t="str">
        <f>IFERROR(VLOOKUP(DeliveryAddress,Table,3,0),1)</f>
        <v>1</v>
      </c>
      <c r="E7" s="861"/>
      <c r="F7" s="861"/>
      <c r="G7" s="861"/>
      <c r="H7" s="861"/>
      <c r="I7" s="861"/>
      <c r="J7" s="861"/>
      <c r="K7" s="861"/>
      <c r="L7" s="861"/>
      <c r="M7" s="862"/>
      <c r="N7" s="74"/>
      <c r="P7" s="29"/>
      <c r="Q7" s="48"/>
      <c r="R7" s="48"/>
      <c r="T7" s="852"/>
      <c r="U7" s="853"/>
      <c r="V7" s="856"/>
      <c r="W7" s="857"/>
      <c r="AB7" s="59"/>
      <c r="AC7" s="59"/>
      <c r="AD7" s="59"/>
      <c r="AE7" s="59"/>
    </row>
    <row r="8" spans="1:32" s="17" customFormat="1" ht="25.5" customHeight="1" x14ac:dyDescent="0.2">
      <c r="A8" s="863" t="s">
        <v>57</v>
      </c>
      <c r="B8" s="863"/>
      <c r="C8" s="863"/>
      <c r="D8" s="864"/>
      <c r="E8" s="864"/>
      <c r="F8" s="864"/>
      <c r="G8" s="864"/>
      <c r="H8" s="864"/>
      <c r="I8" s="864"/>
      <c r="J8" s="864"/>
      <c r="K8" s="864"/>
      <c r="L8" s="864"/>
      <c r="M8" s="864"/>
      <c r="N8" s="75"/>
      <c r="P8" s="27" t="s">
        <v>11</v>
      </c>
      <c r="Q8" s="847">
        <v>0.375</v>
      </c>
      <c r="R8" s="865"/>
      <c r="T8" s="852"/>
      <c r="U8" s="853"/>
      <c r="V8" s="856"/>
      <c r="W8" s="857"/>
      <c r="AB8" s="59"/>
      <c r="AC8" s="59"/>
      <c r="AD8" s="59"/>
      <c r="AE8" s="59"/>
    </row>
    <row r="9" spans="1:32" s="17" customFormat="1" ht="39.950000000000003" customHeight="1" x14ac:dyDescent="0.2">
      <c r="A9" s="8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9"/>
      <c r="C9" s="839"/>
      <c r="D9" s="840" t="s">
        <v>45</v>
      </c>
      <c r="E9" s="841"/>
      <c r="F9" s="8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9"/>
      <c r="H9" s="866" t="str">
        <f>IF(AND($A$9="Тип доверенности/получателя при получении в адресе перегруза:",$D$9="Разовая доверенность"),"Введите ФИО","")</f>
        <v/>
      </c>
      <c r="I9" s="866"/>
      <c r="J9" s="8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6"/>
      <c r="L9" s="866"/>
      <c r="M9" s="866"/>
      <c r="N9" s="70"/>
      <c r="P9" s="31" t="s">
        <v>15</v>
      </c>
      <c r="Q9" s="867"/>
      <c r="R9" s="867"/>
      <c r="T9" s="852"/>
      <c r="U9" s="853"/>
      <c r="V9" s="858"/>
      <c r="W9" s="85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9"/>
      <c r="C10" s="839"/>
      <c r="D10" s="840"/>
      <c r="E10" s="841"/>
      <c r="F10" s="8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9"/>
      <c r="H10" s="842" t="str">
        <f>IFERROR(VLOOKUP($D$10,Proxy,2,FALSE),"")</f>
        <v/>
      </c>
      <c r="I10" s="842"/>
      <c r="J10" s="842"/>
      <c r="K10" s="842"/>
      <c r="L10" s="842"/>
      <c r="M10" s="842"/>
      <c r="N10" s="71"/>
      <c r="P10" s="31" t="s">
        <v>32</v>
      </c>
      <c r="Q10" s="843"/>
      <c r="R10" s="843"/>
      <c r="U10" s="29" t="s">
        <v>12</v>
      </c>
      <c r="V10" s="844" t="s">
        <v>70</v>
      </c>
      <c r="W10" s="84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6"/>
      <c r="R11" s="846"/>
      <c r="U11" s="29" t="s">
        <v>28</v>
      </c>
      <c r="V11" s="825" t="s">
        <v>54</v>
      </c>
      <c r="W11" s="82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4" t="s">
        <v>71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4"/>
      <c r="N12" s="76"/>
      <c r="P12" s="27" t="s">
        <v>30</v>
      </c>
      <c r="Q12" s="847"/>
      <c r="R12" s="847"/>
      <c r="S12" s="28"/>
      <c r="T12"/>
      <c r="U12" s="29" t="s">
        <v>45</v>
      </c>
      <c r="V12" s="848"/>
      <c r="W12" s="848"/>
      <c r="X12"/>
      <c r="AB12" s="59"/>
      <c r="AC12" s="59"/>
      <c r="AD12" s="59"/>
      <c r="AE12" s="59"/>
    </row>
    <row r="13" spans="1:32" s="17" customFormat="1" ht="23.25" customHeight="1" x14ac:dyDescent="0.2">
      <c r="A13" s="824" t="s">
        <v>72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4"/>
      <c r="N13" s="76"/>
      <c r="O13" s="31"/>
      <c r="P13" s="31" t="s">
        <v>31</v>
      </c>
      <c r="Q13" s="825"/>
      <c r="R13" s="82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4" t="s">
        <v>73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6" t="s">
        <v>74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6"/>
      <c r="N15" s="77"/>
      <c r="O15"/>
      <c r="P15" s="827" t="s">
        <v>60</v>
      </c>
      <c r="Q15" s="827"/>
      <c r="R15" s="827"/>
      <c r="S15" s="827"/>
      <c r="T15" s="8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8"/>
      <c r="Q16" s="828"/>
      <c r="R16" s="828"/>
      <c r="S16" s="828"/>
      <c r="T16" s="8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0" t="s">
        <v>58</v>
      </c>
      <c r="B17" s="810" t="s">
        <v>48</v>
      </c>
      <c r="C17" s="831" t="s">
        <v>47</v>
      </c>
      <c r="D17" s="833" t="s">
        <v>49</v>
      </c>
      <c r="E17" s="834"/>
      <c r="F17" s="810" t="s">
        <v>21</v>
      </c>
      <c r="G17" s="810" t="s">
        <v>24</v>
      </c>
      <c r="H17" s="810" t="s">
        <v>22</v>
      </c>
      <c r="I17" s="810" t="s">
        <v>23</v>
      </c>
      <c r="J17" s="810" t="s">
        <v>16</v>
      </c>
      <c r="K17" s="810" t="s">
        <v>65</v>
      </c>
      <c r="L17" s="810" t="s">
        <v>63</v>
      </c>
      <c r="M17" s="810" t="s">
        <v>2</v>
      </c>
      <c r="N17" s="810" t="s">
        <v>62</v>
      </c>
      <c r="O17" s="810" t="s">
        <v>25</v>
      </c>
      <c r="P17" s="833" t="s">
        <v>17</v>
      </c>
      <c r="Q17" s="837"/>
      <c r="R17" s="837"/>
      <c r="S17" s="837"/>
      <c r="T17" s="834"/>
      <c r="U17" s="829" t="s">
        <v>55</v>
      </c>
      <c r="V17" s="830"/>
      <c r="W17" s="810" t="s">
        <v>6</v>
      </c>
      <c r="X17" s="810" t="s">
        <v>41</v>
      </c>
      <c r="Y17" s="812" t="s">
        <v>53</v>
      </c>
      <c r="Z17" s="814" t="s">
        <v>18</v>
      </c>
      <c r="AA17" s="816" t="s">
        <v>59</v>
      </c>
      <c r="AB17" s="816" t="s">
        <v>19</v>
      </c>
      <c r="AC17" s="816" t="s">
        <v>64</v>
      </c>
      <c r="AD17" s="818" t="s">
        <v>56</v>
      </c>
      <c r="AE17" s="819"/>
      <c r="AF17" s="820"/>
      <c r="AG17" s="82"/>
      <c r="BD17" s="81" t="s">
        <v>61</v>
      </c>
    </row>
    <row r="18" spans="1:68" ht="14.25" customHeight="1" x14ac:dyDescent="0.2">
      <c r="A18" s="811"/>
      <c r="B18" s="811"/>
      <c r="C18" s="832"/>
      <c r="D18" s="835"/>
      <c r="E18" s="836"/>
      <c r="F18" s="811"/>
      <c r="G18" s="811"/>
      <c r="H18" s="811"/>
      <c r="I18" s="811"/>
      <c r="J18" s="811"/>
      <c r="K18" s="811"/>
      <c r="L18" s="811"/>
      <c r="M18" s="811"/>
      <c r="N18" s="811"/>
      <c r="O18" s="811"/>
      <c r="P18" s="835"/>
      <c r="Q18" s="838"/>
      <c r="R18" s="838"/>
      <c r="S18" s="838"/>
      <c r="T18" s="836"/>
      <c r="U18" s="83" t="s">
        <v>44</v>
      </c>
      <c r="V18" s="83" t="s">
        <v>43</v>
      </c>
      <c r="W18" s="811"/>
      <c r="X18" s="811"/>
      <c r="Y18" s="813"/>
      <c r="Z18" s="815"/>
      <c r="AA18" s="817"/>
      <c r="AB18" s="817"/>
      <c r="AC18" s="817"/>
      <c r="AD18" s="821"/>
      <c r="AE18" s="822"/>
      <c r="AF18" s="823"/>
      <c r="AG18" s="82"/>
      <c r="BD18" s="81"/>
    </row>
    <row r="19" spans="1:68" ht="27.75" customHeight="1" x14ac:dyDescent="0.2">
      <c r="A19" s="584" t="s">
        <v>75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584"/>
      <c r="Q19" s="584"/>
      <c r="R19" s="584"/>
      <c r="S19" s="584"/>
      <c r="T19" s="584"/>
      <c r="U19" s="584"/>
      <c r="V19" s="584"/>
      <c r="W19" s="584"/>
      <c r="X19" s="584"/>
      <c r="Y19" s="584"/>
      <c r="Z19" s="584"/>
      <c r="AA19" s="54"/>
      <c r="AB19" s="54"/>
      <c r="AC19" s="54"/>
    </row>
    <row r="20" spans="1:68" ht="16.5" customHeight="1" x14ac:dyDescent="0.25">
      <c r="A20" s="576" t="s">
        <v>75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65"/>
      <c r="AB20" s="65"/>
      <c r="AC20" s="79"/>
    </row>
    <row r="21" spans="1:68" ht="14.25" customHeight="1" x14ac:dyDescent="0.25">
      <c r="A21" s="560" t="s">
        <v>76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61">
        <v>4680115886643</v>
      </c>
      <c r="E22" s="56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8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5" t="s">
        <v>40</v>
      </c>
      <c r="Q23" s="566"/>
      <c r="R23" s="566"/>
      <c r="S23" s="566"/>
      <c r="T23" s="566"/>
      <c r="U23" s="566"/>
      <c r="V23" s="56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5" t="s">
        <v>40</v>
      </c>
      <c r="Q24" s="566"/>
      <c r="R24" s="566"/>
      <c r="S24" s="566"/>
      <c r="T24" s="566"/>
      <c r="U24" s="566"/>
      <c r="V24" s="56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0" t="s">
        <v>82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561">
        <v>4680115885912</v>
      </c>
      <c r="E26" s="56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561">
        <v>4607091388237</v>
      </c>
      <c r="E27" s="56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561">
        <v>4680115886230</v>
      </c>
      <c r="E28" s="56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561">
        <v>4680115886247</v>
      </c>
      <c r="E29" s="56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561">
        <v>4680115885905</v>
      </c>
      <c r="E30" s="56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561">
        <v>4607091388244</v>
      </c>
      <c r="E31" s="56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8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5" t="s">
        <v>40</v>
      </c>
      <c r="Q32" s="566"/>
      <c r="R32" s="566"/>
      <c r="S32" s="566"/>
      <c r="T32" s="566"/>
      <c r="U32" s="566"/>
      <c r="V32" s="56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5" t="s">
        <v>40</v>
      </c>
      <c r="Q33" s="566"/>
      <c r="R33" s="566"/>
      <c r="S33" s="566"/>
      <c r="T33" s="566"/>
      <c r="U33" s="566"/>
      <c r="V33" s="56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0" t="s">
        <v>104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561">
        <v>4607091388503</v>
      </c>
      <c r="E35" s="56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68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5" t="s">
        <v>40</v>
      </c>
      <c r="Q36" s="566"/>
      <c r="R36" s="566"/>
      <c r="S36" s="566"/>
      <c r="T36" s="566"/>
      <c r="U36" s="566"/>
      <c r="V36" s="56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5" t="s">
        <v>40</v>
      </c>
      <c r="Q37" s="566"/>
      <c r="R37" s="566"/>
      <c r="S37" s="566"/>
      <c r="T37" s="566"/>
      <c r="U37" s="566"/>
      <c r="V37" s="56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4" t="s">
        <v>110</v>
      </c>
      <c r="B38" s="584"/>
      <c r="C38" s="584"/>
      <c r="D38" s="584"/>
      <c r="E38" s="584"/>
      <c r="F38" s="584"/>
      <c r="G38" s="584"/>
      <c r="H38" s="584"/>
      <c r="I38" s="584"/>
      <c r="J38" s="584"/>
      <c r="K38" s="584"/>
      <c r="L38" s="584"/>
      <c r="M38" s="584"/>
      <c r="N38" s="584"/>
      <c r="O38" s="584"/>
      <c r="P38" s="584"/>
      <c r="Q38" s="584"/>
      <c r="R38" s="584"/>
      <c r="S38" s="584"/>
      <c r="T38" s="584"/>
      <c r="U38" s="584"/>
      <c r="V38" s="584"/>
      <c r="W38" s="584"/>
      <c r="X38" s="584"/>
      <c r="Y38" s="584"/>
      <c r="Z38" s="584"/>
      <c r="AA38" s="54"/>
      <c r="AB38" s="54"/>
      <c r="AC38" s="54"/>
    </row>
    <row r="39" spans="1:68" ht="16.5" customHeight="1" x14ac:dyDescent="0.25">
      <c r="A39" s="576" t="s">
        <v>111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65"/>
      <c r="AB39" s="65"/>
      <c r="AC39" s="79"/>
    </row>
    <row r="40" spans="1:68" ht="14.25" customHeight="1" x14ac:dyDescent="0.25">
      <c r="A40" s="560" t="s">
        <v>112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61">
        <v>4607091385670</v>
      </c>
      <c r="E41" s="56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61">
        <v>4607091385687</v>
      </c>
      <c r="E42" s="56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561">
        <v>4680115882539</v>
      </c>
      <c r="E43" s="56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8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8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5" t="s">
        <v>40</v>
      </c>
      <c r="Q44" s="566"/>
      <c r="R44" s="566"/>
      <c r="S44" s="566"/>
      <c r="T44" s="566"/>
      <c r="U44" s="566"/>
      <c r="V44" s="56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5" t="s">
        <v>40</v>
      </c>
      <c r="Q45" s="566"/>
      <c r="R45" s="566"/>
      <c r="S45" s="566"/>
      <c r="T45" s="566"/>
      <c r="U45" s="566"/>
      <c r="V45" s="56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60" t="s">
        <v>82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561">
        <v>4680115884915</v>
      </c>
      <c r="E47" s="56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7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68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5" t="s">
        <v>40</v>
      </c>
      <c r="Q48" s="566"/>
      <c r="R48" s="566"/>
      <c r="S48" s="566"/>
      <c r="T48" s="566"/>
      <c r="U48" s="566"/>
      <c r="V48" s="56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5" t="s">
        <v>40</v>
      </c>
      <c r="Q49" s="566"/>
      <c r="R49" s="566"/>
      <c r="S49" s="566"/>
      <c r="T49" s="566"/>
      <c r="U49" s="566"/>
      <c r="V49" s="56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6" t="s">
        <v>126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65"/>
      <c r="AB50" s="65"/>
      <c r="AC50" s="79"/>
    </row>
    <row r="51" spans="1:68" ht="14.25" customHeight="1" x14ac:dyDescent="0.25">
      <c r="A51" s="560" t="s">
        <v>112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561">
        <v>4680115885882</v>
      </c>
      <c r="E52" s="56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7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61">
        <v>4680115881426</v>
      </c>
      <c r="E53" s="56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561">
        <v>4680115880283</v>
      </c>
      <c r="E54" s="56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561">
        <v>4680115881525</v>
      </c>
      <c r="E55" s="56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79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561">
        <v>4680115885899</v>
      </c>
      <c r="E56" s="56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7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61">
        <v>4680115881419</v>
      </c>
      <c r="E57" s="56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68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5" t="s">
        <v>40</v>
      </c>
      <c r="Q58" s="566"/>
      <c r="R58" s="566"/>
      <c r="S58" s="566"/>
      <c r="T58" s="566"/>
      <c r="U58" s="566"/>
      <c r="V58" s="56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5" t="s">
        <v>40</v>
      </c>
      <c r="Q59" s="566"/>
      <c r="R59" s="566"/>
      <c r="S59" s="566"/>
      <c r="T59" s="566"/>
      <c r="U59" s="566"/>
      <c r="V59" s="56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60" t="s">
        <v>144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61">
        <v>4680115881440</v>
      </c>
      <c r="E61" s="56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561">
        <v>4680115885950</v>
      </c>
      <c r="E62" s="56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561">
        <v>4680115881433</v>
      </c>
      <c r="E63" s="56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68"/>
      <c r="B64" s="568"/>
      <c r="C64" s="568"/>
      <c r="D64" s="568"/>
      <c r="E64" s="568"/>
      <c r="F64" s="568"/>
      <c r="G64" s="568"/>
      <c r="H64" s="568"/>
      <c r="I64" s="568"/>
      <c r="J64" s="568"/>
      <c r="K64" s="568"/>
      <c r="L64" s="568"/>
      <c r="M64" s="568"/>
      <c r="N64" s="568"/>
      <c r="O64" s="569"/>
      <c r="P64" s="565" t="s">
        <v>40</v>
      </c>
      <c r="Q64" s="566"/>
      <c r="R64" s="566"/>
      <c r="S64" s="566"/>
      <c r="T64" s="566"/>
      <c r="U64" s="566"/>
      <c r="V64" s="56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568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5" t="s">
        <v>40</v>
      </c>
      <c r="Q65" s="566"/>
      <c r="R65" s="566"/>
      <c r="S65" s="566"/>
      <c r="T65" s="566"/>
      <c r="U65" s="566"/>
      <c r="V65" s="56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560" t="s">
        <v>76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561">
        <v>4680115885073</v>
      </c>
      <c r="E67" s="56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561">
        <v>4680115885059</v>
      </c>
      <c r="E68" s="56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561">
        <v>4680115885097</v>
      </c>
      <c r="E69" s="56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68"/>
      <c r="B70" s="568"/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/>
      <c r="N70" s="568"/>
      <c r="O70" s="569"/>
      <c r="P70" s="565" t="s">
        <v>40</v>
      </c>
      <c r="Q70" s="566"/>
      <c r="R70" s="566"/>
      <c r="S70" s="566"/>
      <c r="T70" s="566"/>
      <c r="U70" s="566"/>
      <c r="V70" s="56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68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5" t="s">
        <v>40</v>
      </c>
      <c r="Q71" s="566"/>
      <c r="R71" s="566"/>
      <c r="S71" s="566"/>
      <c r="T71" s="566"/>
      <c r="U71" s="566"/>
      <c r="V71" s="56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0" t="s">
        <v>82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61">
        <v>4680115881891</v>
      </c>
      <c r="E73" s="56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7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61">
        <v>4680115885769</v>
      </c>
      <c r="E74" s="56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7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561">
        <v>4680115884311</v>
      </c>
      <c r="E75" s="56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561">
        <v>4680115885929</v>
      </c>
      <c r="E76" s="56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7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561">
        <v>4680115884403</v>
      </c>
      <c r="E77" s="56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7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8"/>
      <c r="B78" s="568"/>
      <c r="C78" s="568"/>
      <c r="D78" s="568"/>
      <c r="E78" s="568"/>
      <c r="F78" s="568"/>
      <c r="G78" s="568"/>
      <c r="H78" s="568"/>
      <c r="I78" s="568"/>
      <c r="J78" s="568"/>
      <c r="K78" s="568"/>
      <c r="L78" s="568"/>
      <c r="M78" s="568"/>
      <c r="N78" s="568"/>
      <c r="O78" s="569"/>
      <c r="P78" s="565" t="s">
        <v>40</v>
      </c>
      <c r="Q78" s="566"/>
      <c r="R78" s="566"/>
      <c r="S78" s="566"/>
      <c r="T78" s="566"/>
      <c r="U78" s="566"/>
      <c r="V78" s="56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68"/>
      <c r="B79" s="568"/>
      <c r="C79" s="568"/>
      <c r="D79" s="568"/>
      <c r="E79" s="568"/>
      <c r="F79" s="568"/>
      <c r="G79" s="568"/>
      <c r="H79" s="568"/>
      <c r="I79" s="568"/>
      <c r="J79" s="568"/>
      <c r="K79" s="568"/>
      <c r="L79" s="568"/>
      <c r="M79" s="568"/>
      <c r="N79" s="568"/>
      <c r="O79" s="569"/>
      <c r="P79" s="565" t="s">
        <v>40</v>
      </c>
      <c r="Q79" s="566"/>
      <c r="R79" s="566"/>
      <c r="S79" s="566"/>
      <c r="T79" s="566"/>
      <c r="U79" s="566"/>
      <c r="V79" s="56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60" t="s">
        <v>174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61">
        <v>4680115881532</v>
      </c>
      <c r="E81" s="56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7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561">
        <v>4680115881464</v>
      </c>
      <c r="E82" s="56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8"/>
      <c r="B83" s="568"/>
      <c r="C83" s="568"/>
      <c r="D83" s="568"/>
      <c r="E83" s="568"/>
      <c r="F83" s="568"/>
      <c r="G83" s="568"/>
      <c r="H83" s="568"/>
      <c r="I83" s="568"/>
      <c r="J83" s="568"/>
      <c r="K83" s="568"/>
      <c r="L83" s="568"/>
      <c r="M83" s="568"/>
      <c r="N83" s="568"/>
      <c r="O83" s="569"/>
      <c r="P83" s="565" t="s">
        <v>40</v>
      </c>
      <c r="Q83" s="566"/>
      <c r="R83" s="566"/>
      <c r="S83" s="566"/>
      <c r="T83" s="566"/>
      <c r="U83" s="566"/>
      <c r="V83" s="56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68"/>
      <c r="B84" s="568"/>
      <c r="C84" s="568"/>
      <c r="D84" s="568"/>
      <c r="E84" s="568"/>
      <c r="F84" s="568"/>
      <c r="G84" s="568"/>
      <c r="H84" s="568"/>
      <c r="I84" s="568"/>
      <c r="J84" s="568"/>
      <c r="K84" s="568"/>
      <c r="L84" s="568"/>
      <c r="M84" s="568"/>
      <c r="N84" s="568"/>
      <c r="O84" s="569"/>
      <c r="P84" s="565" t="s">
        <v>40</v>
      </c>
      <c r="Q84" s="566"/>
      <c r="R84" s="566"/>
      <c r="S84" s="566"/>
      <c r="T84" s="566"/>
      <c r="U84" s="566"/>
      <c r="V84" s="56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76" t="s">
        <v>181</v>
      </c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6"/>
      <c r="P85" s="576"/>
      <c r="Q85" s="576"/>
      <c r="R85" s="576"/>
      <c r="S85" s="576"/>
      <c r="T85" s="576"/>
      <c r="U85" s="576"/>
      <c r="V85" s="576"/>
      <c r="W85" s="576"/>
      <c r="X85" s="576"/>
      <c r="Y85" s="576"/>
      <c r="Z85" s="576"/>
      <c r="AA85" s="65"/>
      <c r="AB85" s="65"/>
      <c r="AC85" s="79"/>
    </row>
    <row r="86" spans="1:68" ht="14.25" customHeight="1" x14ac:dyDescent="0.25">
      <c r="A86" s="560" t="s">
        <v>112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61">
        <v>4680115881327</v>
      </c>
      <c r="E87" s="56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561">
        <v>4680115881518</v>
      </c>
      <c r="E88" s="56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77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561">
        <v>4680115881303</v>
      </c>
      <c r="E89" s="56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68"/>
      <c r="B90" s="568"/>
      <c r="C90" s="568"/>
      <c r="D90" s="568"/>
      <c r="E90" s="568"/>
      <c r="F90" s="568"/>
      <c r="G90" s="568"/>
      <c r="H90" s="568"/>
      <c r="I90" s="568"/>
      <c r="J90" s="568"/>
      <c r="K90" s="568"/>
      <c r="L90" s="568"/>
      <c r="M90" s="568"/>
      <c r="N90" s="568"/>
      <c r="O90" s="569"/>
      <c r="P90" s="565" t="s">
        <v>40</v>
      </c>
      <c r="Q90" s="566"/>
      <c r="R90" s="566"/>
      <c r="S90" s="566"/>
      <c r="T90" s="566"/>
      <c r="U90" s="566"/>
      <c r="V90" s="56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68"/>
      <c r="B91" s="568"/>
      <c r="C91" s="568"/>
      <c r="D91" s="568"/>
      <c r="E91" s="568"/>
      <c r="F91" s="568"/>
      <c r="G91" s="568"/>
      <c r="H91" s="568"/>
      <c r="I91" s="568"/>
      <c r="J91" s="568"/>
      <c r="K91" s="568"/>
      <c r="L91" s="568"/>
      <c r="M91" s="568"/>
      <c r="N91" s="568"/>
      <c r="O91" s="569"/>
      <c r="P91" s="565" t="s">
        <v>40</v>
      </c>
      <c r="Q91" s="566"/>
      <c r="R91" s="566"/>
      <c r="S91" s="566"/>
      <c r="T91" s="566"/>
      <c r="U91" s="566"/>
      <c r="V91" s="56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60" t="s">
        <v>82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561">
        <v>4607091386967</v>
      </c>
      <c r="E93" s="56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772" t="s">
        <v>191</v>
      </c>
      <c r="Q93" s="563"/>
      <c r="R93" s="563"/>
      <c r="S93" s="563"/>
      <c r="T93" s="56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561">
        <v>4680115884953</v>
      </c>
      <c r="E94" s="56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7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561">
        <v>4607091385731</v>
      </c>
      <c r="E95" s="56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77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561">
        <v>4680115880894</v>
      </c>
      <c r="E96" s="56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7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8"/>
      <c r="B97" s="568"/>
      <c r="C97" s="568"/>
      <c r="D97" s="568"/>
      <c r="E97" s="568"/>
      <c r="F97" s="568"/>
      <c r="G97" s="568"/>
      <c r="H97" s="568"/>
      <c r="I97" s="568"/>
      <c r="J97" s="568"/>
      <c r="K97" s="568"/>
      <c r="L97" s="568"/>
      <c r="M97" s="568"/>
      <c r="N97" s="568"/>
      <c r="O97" s="569"/>
      <c r="P97" s="565" t="s">
        <v>40</v>
      </c>
      <c r="Q97" s="566"/>
      <c r="R97" s="566"/>
      <c r="S97" s="566"/>
      <c r="T97" s="566"/>
      <c r="U97" s="566"/>
      <c r="V97" s="56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68"/>
      <c r="B98" s="568"/>
      <c r="C98" s="568"/>
      <c r="D98" s="568"/>
      <c r="E98" s="568"/>
      <c r="F98" s="568"/>
      <c r="G98" s="568"/>
      <c r="H98" s="568"/>
      <c r="I98" s="568"/>
      <c r="J98" s="568"/>
      <c r="K98" s="568"/>
      <c r="L98" s="568"/>
      <c r="M98" s="568"/>
      <c r="N98" s="568"/>
      <c r="O98" s="569"/>
      <c r="P98" s="565" t="s">
        <v>40</v>
      </c>
      <c r="Q98" s="566"/>
      <c r="R98" s="566"/>
      <c r="S98" s="566"/>
      <c r="T98" s="566"/>
      <c r="U98" s="566"/>
      <c r="V98" s="56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76" t="s">
        <v>201</v>
      </c>
      <c r="B99" s="576"/>
      <c r="C99" s="576"/>
      <c r="D99" s="576"/>
      <c r="E99" s="576"/>
      <c r="F99" s="576"/>
      <c r="G99" s="576"/>
      <c r="H99" s="576"/>
      <c r="I99" s="576"/>
      <c r="J99" s="576"/>
      <c r="K99" s="576"/>
      <c r="L99" s="576"/>
      <c r="M99" s="576"/>
      <c r="N99" s="576"/>
      <c r="O99" s="576"/>
      <c r="P99" s="576"/>
      <c r="Q99" s="576"/>
      <c r="R99" s="576"/>
      <c r="S99" s="576"/>
      <c r="T99" s="576"/>
      <c r="U99" s="576"/>
      <c r="V99" s="576"/>
      <c r="W99" s="576"/>
      <c r="X99" s="576"/>
      <c r="Y99" s="576"/>
      <c r="Z99" s="576"/>
      <c r="AA99" s="65"/>
      <c r="AB99" s="65"/>
      <c r="AC99" s="79"/>
    </row>
    <row r="100" spans="1:68" ht="14.25" customHeight="1" x14ac:dyDescent="0.25">
      <c r="A100" s="560" t="s">
        <v>112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561">
        <v>4680115882133</v>
      </c>
      <c r="E101" s="56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561">
        <v>4680115880269</v>
      </c>
      <c r="E102" s="56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7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561">
        <v>4680115880429</v>
      </c>
      <c r="E103" s="56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7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561">
        <v>4680115881457</v>
      </c>
      <c r="E104" s="56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7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8"/>
      <c r="B105" s="568"/>
      <c r="C105" s="568"/>
      <c r="D105" s="568"/>
      <c r="E105" s="568"/>
      <c r="F105" s="568"/>
      <c r="G105" s="568"/>
      <c r="H105" s="568"/>
      <c r="I105" s="568"/>
      <c r="J105" s="568"/>
      <c r="K105" s="568"/>
      <c r="L105" s="568"/>
      <c r="M105" s="568"/>
      <c r="N105" s="568"/>
      <c r="O105" s="569"/>
      <c r="P105" s="565" t="s">
        <v>40</v>
      </c>
      <c r="Q105" s="566"/>
      <c r="R105" s="566"/>
      <c r="S105" s="566"/>
      <c r="T105" s="566"/>
      <c r="U105" s="566"/>
      <c r="V105" s="56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68"/>
      <c r="B106" s="568"/>
      <c r="C106" s="568"/>
      <c r="D106" s="568"/>
      <c r="E106" s="568"/>
      <c r="F106" s="568"/>
      <c r="G106" s="568"/>
      <c r="H106" s="568"/>
      <c r="I106" s="568"/>
      <c r="J106" s="568"/>
      <c r="K106" s="568"/>
      <c r="L106" s="568"/>
      <c r="M106" s="568"/>
      <c r="N106" s="568"/>
      <c r="O106" s="569"/>
      <c r="P106" s="565" t="s">
        <v>40</v>
      </c>
      <c r="Q106" s="566"/>
      <c r="R106" s="566"/>
      <c r="S106" s="566"/>
      <c r="T106" s="566"/>
      <c r="U106" s="566"/>
      <c r="V106" s="56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60" t="s">
        <v>144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561">
        <v>4680115881488</v>
      </c>
      <c r="E108" s="56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561">
        <v>4680115882775</v>
      </c>
      <c r="E109" s="56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561">
        <v>4680115880658</v>
      </c>
      <c r="E110" s="56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68"/>
      <c r="B111" s="568"/>
      <c r="C111" s="568"/>
      <c r="D111" s="568"/>
      <c r="E111" s="568"/>
      <c r="F111" s="568"/>
      <c r="G111" s="568"/>
      <c r="H111" s="568"/>
      <c r="I111" s="568"/>
      <c r="J111" s="568"/>
      <c r="K111" s="568"/>
      <c r="L111" s="568"/>
      <c r="M111" s="568"/>
      <c r="N111" s="568"/>
      <c r="O111" s="569"/>
      <c r="P111" s="565" t="s">
        <v>40</v>
      </c>
      <c r="Q111" s="566"/>
      <c r="R111" s="566"/>
      <c r="S111" s="566"/>
      <c r="T111" s="566"/>
      <c r="U111" s="566"/>
      <c r="V111" s="56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68"/>
      <c r="B112" s="568"/>
      <c r="C112" s="568"/>
      <c r="D112" s="568"/>
      <c r="E112" s="568"/>
      <c r="F112" s="568"/>
      <c r="G112" s="568"/>
      <c r="H112" s="568"/>
      <c r="I112" s="568"/>
      <c r="J112" s="568"/>
      <c r="K112" s="568"/>
      <c r="L112" s="568"/>
      <c r="M112" s="568"/>
      <c r="N112" s="568"/>
      <c r="O112" s="569"/>
      <c r="P112" s="565" t="s">
        <v>40</v>
      </c>
      <c r="Q112" s="566"/>
      <c r="R112" s="566"/>
      <c r="S112" s="566"/>
      <c r="T112" s="566"/>
      <c r="U112" s="566"/>
      <c r="V112" s="56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60" t="s">
        <v>82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61">
        <v>4607091385168</v>
      </c>
      <c r="E114" s="56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76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561">
        <v>4607091383256</v>
      </c>
      <c r="E115" s="56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7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561">
        <v>4607091385748</v>
      </c>
      <c r="E116" s="56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561">
        <v>4680115884533</v>
      </c>
      <c r="E117" s="56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76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68"/>
      <c r="B118" s="568"/>
      <c r="C118" s="568"/>
      <c r="D118" s="568"/>
      <c r="E118" s="568"/>
      <c r="F118" s="568"/>
      <c r="G118" s="568"/>
      <c r="H118" s="568"/>
      <c r="I118" s="568"/>
      <c r="J118" s="568"/>
      <c r="K118" s="568"/>
      <c r="L118" s="568"/>
      <c r="M118" s="568"/>
      <c r="N118" s="568"/>
      <c r="O118" s="569"/>
      <c r="P118" s="565" t="s">
        <v>40</v>
      </c>
      <c r="Q118" s="566"/>
      <c r="R118" s="566"/>
      <c r="S118" s="566"/>
      <c r="T118" s="566"/>
      <c r="U118" s="566"/>
      <c r="V118" s="56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568"/>
      <c r="B119" s="568"/>
      <c r="C119" s="568"/>
      <c r="D119" s="568"/>
      <c r="E119" s="568"/>
      <c r="F119" s="568"/>
      <c r="G119" s="568"/>
      <c r="H119" s="568"/>
      <c r="I119" s="568"/>
      <c r="J119" s="568"/>
      <c r="K119" s="568"/>
      <c r="L119" s="568"/>
      <c r="M119" s="568"/>
      <c r="N119" s="568"/>
      <c r="O119" s="569"/>
      <c r="P119" s="565" t="s">
        <v>40</v>
      </c>
      <c r="Q119" s="566"/>
      <c r="R119" s="566"/>
      <c r="S119" s="566"/>
      <c r="T119" s="566"/>
      <c r="U119" s="566"/>
      <c r="V119" s="56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560" t="s">
        <v>174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561">
        <v>4680115882652</v>
      </c>
      <c r="E121" s="56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75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561">
        <v>4680115880238</v>
      </c>
      <c r="E122" s="56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68"/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9"/>
      <c r="P123" s="565" t="s">
        <v>40</v>
      </c>
      <c r="Q123" s="566"/>
      <c r="R123" s="566"/>
      <c r="S123" s="566"/>
      <c r="T123" s="566"/>
      <c r="U123" s="566"/>
      <c r="V123" s="56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68"/>
      <c r="B124" s="568"/>
      <c r="C124" s="568"/>
      <c r="D124" s="568"/>
      <c r="E124" s="568"/>
      <c r="F124" s="568"/>
      <c r="G124" s="568"/>
      <c r="H124" s="568"/>
      <c r="I124" s="568"/>
      <c r="J124" s="568"/>
      <c r="K124" s="568"/>
      <c r="L124" s="568"/>
      <c r="M124" s="568"/>
      <c r="N124" s="568"/>
      <c r="O124" s="569"/>
      <c r="P124" s="565" t="s">
        <v>40</v>
      </c>
      <c r="Q124" s="566"/>
      <c r="R124" s="566"/>
      <c r="S124" s="566"/>
      <c r="T124" s="566"/>
      <c r="U124" s="566"/>
      <c r="V124" s="56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76" t="s">
        <v>234</v>
      </c>
      <c r="B125" s="576"/>
      <c r="C125" s="576"/>
      <c r="D125" s="576"/>
      <c r="E125" s="576"/>
      <c r="F125" s="576"/>
      <c r="G125" s="576"/>
      <c r="H125" s="576"/>
      <c r="I125" s="576"/>
      <c r="J125" s="576"/>
      <c r="K125" s="576"/>
      <c r="L125" s="576"/>
      <c r="M125" s="576"/>
      <c r="N125" s="576"/>
      <c r="O125" s="576"/>
      <c r="P125" s="576"/>
      <c r="Q125" s="576"/>
      <c r="R125" s="576"/>
      <c r="S125" s="576"/>
      <c r="T125" s="576"/>
      <c r="U125" s="576"/>
      <c r="V125" s="576"/>
      <c r="W125" s="576"/>
      <c r="X125" s="576"/>
      <c r="Y125" s="576"/>
      <c r="Z125" s="576"/>
      <c r="AA125" s="65"/>
      <c r="AB125" s="65"/>
      <c r="AC125" s="79"/>
    </row>
    <row r="126" spans="1:68" ht="14.25" customHeight="1" x14ac:dyDescent="0.25">
      <c r="A126" s="560" t="s">
        <v>112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561">
        <v>4680115882577</v>
      </c>
      <c r="E127" s="56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3"/>
      <c r="R127" s="563"/>
      <c r="S127" s="563"/>
      <c r="T127" s="56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4301011562</v>
      </c>
      <c r="D128" s="561">
        <v>4680115882577</v>
      </c>
      <c r="E128" s="56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7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3"/>
      <c r="R128" s="563"/>
      <c r="S128" s="563"/>
      <c r="T128" s="56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68"/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9"/>
      <c r="P129" s="565" t="s">
        <v>40</v>
      </c>
      <c r="Q129" s="566"/>
      <c r="R129" s="566"/>
      <c r="S129" s="566"/>
      <c r="T129" s="566"/>
      <c r="U129" s="566"/>
      <c r="V129" s="56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68"/>
      <c r="B130" s="568"/>
      <c r="C130" s="568"/>
      <c r="D130" s="568"/>
      <c r="E130" s="568"/>
      <c r="F130" s="568"/>
      <c r="G130" s="568"/>
      <c r="H130" s="568"/>
      <c r="I130" s="568"/>
      <c r="J130" s="568"/>
      <c r="K130" s="568"/>
      <c r="L130" s="568"/>
      <c r="M130" s="568"/>
      <c r="N130" s="568"/>
      <c r="O130" s="569"/>
      <c r="P130" s="565" t="s">
        <v>40</v>
      </c>
      <c r="Q130" s="566"/>
      <c r="R130" s="566"/>
      <c r="S130" s="566"/>
      <c r="T130" s="566"/>
      <c r="U130" s="566"/>
      <c r="V130" s="56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60" t="s">
        <v>76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561">
        <v>4680115883444</v>
      </c>
      <c r="E132" s="56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4301031235</v>
      </c>
      <c r="D133" s="561">
        <v>4680115883444</v>
      </c>
      <c r="E133" s="56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7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68"/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9"/>
      <c r="P134" s="565" t="s">
        <v>40</v>
      </c>
      <c r="Q134" s="566"/>
      <c r="R134" s="566"/>
      <c r="S134" s="566"/>
      <c r="T134" s="566"/>
      <c r="U134" s="566"/>
      <c r="V134" s="56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68"/>
      <c r="B135" s="568"/>
      <c r="C135" s="568"/>
      <c r="D135" s="568"/>
      <c r="E135" s="568"/>
      <c r="F135" s="568"/>
      <c r="G135" s="568"/>
      <c r="H135" s="568"/>
      <c r="I135" s="568"/>
      <c r="J135" s="568"/>
      <c r="K135" s="568"/>
      <c r="L135" s="568"/>
      <c r="M135" s="568"/>
      <c r="N135" s="568"/>
      <c r="O135" s="569"/>
      <c r="P135" s="565" t="s">
        <v>40</v>
      </c>
      <c r="Q135" s="566"/>
      <c r="R135" s="566"/>
      <c r="S135" s="566"/>
      <c r="T135" s="566"/>
      <c r="U135" s="566"/>
      <c r="V135" s="56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60" t="s">
        <v>82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561">
        <v>4680115882584</v>
      </c>
      <c r="E137" s="56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7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561">
        <v>4680115882584</v>
      </c>
      <c r="E138" s="56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68"/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9"/>
      <c r="P139" s="565" t="s">
        <v>40</v>
      </c>
      <c r="Q139" s="566"/>
      <c r="R139" s="566"/>
      <c r="S139" s="566"/>
      <c r="T139" s="566"/>
      <c r="U139" s="566"/>
      <c r="V139" s="56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68"/>
      <c r="B140" s="568"/>
      <c r="C140" s="568"/>
      <c r="D140" s="568"/>
      <c r="E140" s="568"/>
      <c r="F140" s="568"/>
      <c r="G140" s="568"/>
      <c r="H140" s="568"/>
      <c r="I140" s="568"/>
      <c r="J140" s="568"/>
      <c r="K140" s="568"/>
      <c r="L140" s="568"/>
      <c r="M140" s="568"/>
      <c r="N140" s="568"/>
      <c r="O140" s="569"/>
      <c r="P140" s="565" t="s">
        <v>40</v>
      </c>
      <c r="Q140" s="566"/>
      <c r="R140" s="566"/>
      <c r="S140" s="566"/>
      <c r="T140" s="566"/>
      <c r="U140" s="566"/>
      <c r="V140" s="56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76" t="s">
        <v>110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65"/>
      <c r="AB141" s="65"/>
      <c r="AC141" s="79"/>
    </row>
    <row r="142" spans="1:68" ht="14.25" customHeight="1" x14ac:dyDescent="0.25">
      <c r="A142" s="560" t="s">
        <v>112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561">
        <v>4607091384604</v>
      </c>
      <c r="E143" s="56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7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249</v>
      </c>
      <c r="B144" s="63" t="s">
        <v>250</v>
      </c>
      <c r="C144" s="36">
        <v>4301012179</v>
      </c>
      <c r="D144" s="561">
        <v>4680115886810</v>
      </c>
      <c r="E144" s="561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749" t="s">
        <v>251</v>
      </c>
      <c r="Q144" s="563"/>
      <c r="R144" s="563"/>
      <c r="S144" s="563"/>
      <c r="T144" s="56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68"/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9"/>
      <c r="P145" s="565" t="s">
        <v>40</v>
      </c>
      <c r="Q145" s="566"/>
      <c r="R145" s="566"/>
      <c r="S145" s="566"/>
      <c r="T145" s="566"/>
      <c r="U145" s="566"/>
      <c r="V145" s="567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568"/>
      <c r="B146" s="568"/>
      <c r="C146" s="568"/>
      <c r="D146" s="568"/>
      <c r="E146" s="568"/>
      <c r="F146" s="568"/>
      <c r="G146" s="568"/>
      <c r="H146" s="568"/>
      <c r="I146" s="568"/>
      <c r="J146" s="568"/>
      <c r="K146" s="568"/>
      <c r="L146" s="568"/>
      <c r="M146" s="568"/>
      <c r="N146" s="568"/>
      <c r="O146" s="569"/>
      <c r="P146" s="565" t="s">
        <v>40</v>
      </c>
      <c r="Q146" s="566"/>
      <c r="R146" s="566"/>
      <c r="S146" s="566"/>
      <c r="T146" s="566"/>
      <c r="U146" s="566"/>
      <c r="V146" s="567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560" t="s">
        <v>76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66"/>
      <c r="AB147" s="66"/>
      <c r="AC147" s="80"/>
    </row>
    <row r="148" spans="1:68" ht="16.5" customHeight="1" x14ac:dyDescent="0.25">
      <c r="A148" s="63" t="s">
        <v>253</v>
      </c>
      <c r="B148" s="63" t="s">
        <v>254</v>
      </c>
      <c r="C148" s="36">
        <v>4301030895</v>
      </c>
      <c r="D148" s="561">
        <v>4607091387667</v>
      </c>
      <c r="E148" s="56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7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3"/>
      <c r="R148" s="563"/>
      <c r="S148" s="563"/>
      <c r="T148" s="56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256</v>
      </c>
      <c r="B149" s="63" t="s">
        <v>257</v>
      </c>
      <c r="C149" s="36">
        <v>4301030961</v>
      </c>
      <c r="D149" s="561">
        <v>4607091387636</v>
      </c>
      <c r="E149" s="56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3"/>
      <c r="R149" s="563"/>
      <c r="S149" s="563"/>
      <c r="T149" s="56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561">
        <v>4607091382426</v>
      </c>
      <c r="E150" s="56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7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3"/>
      <c r="R150" s="563"/>
      <c r="S150" s="563"/>
      <c r="T150" s="56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568"/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9"/>
      <c r="P151" s="565" t="s">
        <v>40</v>
      </c>
      <c r="Q151" s="566"/>
      <c r="R151" s="566"/>
      <c r="S151" s="566"/>
      <c r="T151" s="566"/>
      <c r="U151" s="566"/>
      <c r="V151" s="567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568"/>
      <c r="B152" s="568"/>
      <c r="C152" s="568"/>
      <c r="D152" s="568"/>
      <c r="E152" s="568"/>
      <c r="F152" s="568"/>
      <c r="G152" s="568"/>
      <c r="H152" s="568"/>
      <c r="I152" s="568"/>
      <c r="J152" s="568"/>
      <c r="K152" s="568"/>
      <c r="L152" s="568"/>
      <c r="M152" s="568"/>
      <c r="N152" s="568"/>
      <c r="O152" s="569"/>
      <c r="P152" s="565" t="s">
        <v>40</v>
      </c>
      <c r="Q152" s="566"/>
      <c r="R152" s="566"/>
      <c r="S152" s="566"/>
      <c r="T152" s="566"/>
      <c r="U152" s="566"/>
      <c r="V152" s="567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584" t="s">
        <v>262</v>
      </c>
      <c r="B153" s="584"/>
      <c r="C153" s="584"/>
      <c r="D153" s="584"/>
      <c r="E153" s="584"/>
      <c r="F153" s="584"/>
      <c r="G153" s="584"/>
      <c r="H153" s="584"/>
      <c r="I153" s="584"/>
      <c r="J153" s="584"/>
      <c r="K153" s="584"/>
      <c r="L153" s="584"/>
      <c r="M153" s="584"/>
      <c r="N153" s="584"/>
      <c r="O153" s="584"/>
      <c r="P153" s="584"/>
      <c r="Q153" s="584"/>
      <c r="R153" s="584"/>
      <c r="S153" s="584"/>
      <c r="T153" s="584"/>
      <c r="U153" s="584"/>
      <c r="V153" s="584"/>
      <c r="W153" s="584"/>
      <c r="X153" s="584"/>
      <c r="Y153" s="584"/>
      <c r="Z153" s="584"/>
      <c r="AA153" s="54"/>
      <c r="AB153" s="54"/>
      <c r="AC153" s="54"/>
    </row>
    <row r="154" spans="1:68" ht="16.5" customHeight="1" x14ac:dyDescent="0.25">
      <c r="A154" s="576" t="s">
        <v>263</v>
      </c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6"/>
      <c r="P154" s="576"/>
      <c r="Q154" s="576"/>
      <c r="R154" s="576"/>
      <c r="S154" s="576"/>
      <c r="T154" s="576"/>
      <c r="U154" s="576"/>
      <c r="V154" s="576"/>
      <c r="W154" s="576"/>
      <c r="X154" s="576"/>
      <c r="Y154" s="576"/>
      <c r="Z154" s="576"/>
      <c r="AA154" s="65"/>
      <c r="AB154" s="65"/>
      <c r="AC154" s="79"/>
    </row>
    <row r="155" spans="1:68" ht="14.25" customHeight="1" x14ac:dyDescent="0.25">
      <c r="A155" s="560" t="s">
        <v>144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66"/>
      <c r="AB155" s="66"/>
      <c r="AC155" s="80"/>
    </row>
    <row r="156" spans="1:68" ht="27" customHeight="1" x14ac:dyDescent="0.25">
      <c r="A156" s="63" t="s">
        <v>264</v>
      </c>
      <c r="B156" s="63" t="s">
        <v>265</v>
      </c>
      <c r="C156" s="36">
        <v>4301020323</v>
      </c>
      <c r="D156" s="561">
        <v>4680115886223</v>
      </c>
      <c r="E156" s="56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3"/>
      <c r="R156" s="563"/>
      <c r="S156" s="563"/>
      <c r="T156" s="56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568"/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9"/>
      <c r="P157" s="565" t="s">
        <v>40</v>
      </c>
      <c r="Q157" s="566"/>
      <c r="R157" s="566"/>
      <c r="S157" s="566"/>
      <c r="T157" s="566"/>
      <c r="U157" s="566"/>
      <c r="V157" s="56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568"/>
      <c r="B158" s="568"/>
      <c r="C158" s="568"/>
      <c r="D158" s="568"/>
      <c r="E158" s="568"/>
      <c r="F158" s="568"/>
      <c r="G158" s="568"/>
      <c r="H158" s="568"/>
      <c r="I158" s="568"/>
      <c r="J158" s="568"/>
      <c r="K158" s="568"/>
      <c r="L158" s="568"/>
      <c r="M158" s="568"/>
      <c r="N158" s="568"/>
      <c r="O158" s="569"/>
      <c r="P158" s="565" t="s">
        <v>40</v>
      </c>
      <c r="Q158" s="566"/>
      <c r="R158" s="566"/>
      <c r="S158" s="566"/>
      <c r="T158" s="566"/>
      <c r="U158" s="566"/>
      <c r="V158" s="56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560" t="s">
        <v>76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66"/>
      <c r="AB159" s="66"/>
      <c r="AC159" s="80"/>
    </row>
    <row r="160" spans="1:68" ht="27" customHeight="1" x14ac:dyDescent="0.25">
      <c r="A160" s="63" t="s">
        <v>267</v>
      </c>
      <c r="B160" s="63" t="s">
        <v>268</v>
      </c>
      <c r="C160" s="36">
        <v>4301031191</v>
      </c>
      <c r="D160" s="561">
        <v>4680115880993</v>
      </c>
      <c r="E160" s="56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3"/>
      <c r="R160" s="563"/>
      <c r="S160" s="563"/>
      <c r="T160" s="56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4301031204</v>
      </c>
      <c r="D161" s="561">
        <v>4680115881761</v>
      </c>
      <c r="E161" s="56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3"/>
      <c r="R161" s="563"/>
      <c r="S161" s="563"/>
      <c r="T161" s="56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561">
        <v>4680115881563</v>
      </c>
      <c r="E162" s="56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3"/>
      <c r="R162" s="563"/>
      <c r="S162" s="563"/>
      <c r="T162" s="56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4301031199</v>
      </c>
      <c r="D163" s="561">
        <v>4680115880986</v>
      </c>
      <c r="E163" s="56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3"/>
      <c r="R163" s="563"/>
      <c r="S163" s="563"/>
      <c r="T163" s="56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4301031205</v>
      </c>
      <c r="D164" s="561">
        <v>4680115881785</v>
      </c>
      <c r="E164" s="56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3"/>
      <c r="R164" s="563"/>
      <c r="S164" s="563"/>
      <c r="T164" s="56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4301031399</v>
      </c>
      <c r="D165" s="561">
        <v>4680115886537</v>
      </c>
      <c r="E165" s="56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4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3"/>
      <c r="R165" s="563"/>
      <c r="S165" s="563"/>
      <c r="T165" s="56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283</v>
      </c>
      <c r="B166" s="63" t="s">
        <v>284</v>
      </c>
      <c r="C166" s="36">
        <v>4301031202</v>
      </c>
      <c r="D166" s="561">
        <v>4680115881679</v>
      </c>
      <c r="E166" s="56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3"/>
      <c r="R166" s="563"/>
      <c r="S166" s="563"/>
      <c r="T166" s="56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4301031158</v>
      </c>
      <c r="D167" s="561">
        <v>4680115880191</v>
      </c>
      <c r="E167" s="56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3"/>
      <c r="R167" s="563"/>
      <c r="S167" s="563"/>
      <c r="T167" s="56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4301031245</v>
      </c>
      <c r="D168" s="561">
        <v>4680115883963</v>
      </c>
      <c r="E168" s="56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3"/>
      <c r="R168" s="563"/>
      <c r="S168" s="563"/>
      <c r="T168" s="56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68"/>
      <c r="B169" s="568"/>
      <c r="C169" s="568"/>
      <c r="D169" s="568"/>
      <c r="E169" s="568"/>
      <c r="F169" s="568"/>
      <c r="G169" s="568"/>
      <c r="H169" s="568"/>
      <c r="I169" s="568"/>
      <c r="J169" s="568"/>
      <c r="K169" s="568"/>
      <c r="L169" s="568"/>
      <c r="M169" s="568"/>
      <c r="N169" s="568"/>
      <c r="O169" s="569"/>
      <c r="P169" s="565" t="s">
        <v>40</v>
      </c>
      <c r="Q169" s="566"/>
      <c r="R169" s="566"/>
      <c r="S169" s="566"/>
      <c r="T169" s="566"/>
      <c r="U169" s="566"/>
      <c r="V169" s="56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568"/>
      <c r="B170" s="568"/>
      <c r="C170" s="568"/>
      <c r="D170" s="568"/>
      <c r="E170" s="568"/>
      <c r="F170" s="568"/>
      <c r="G170" s="568"/>
      <c r="H170" s="568"/>
      <c r="I170" s="568"/>
      <c r="J170" s="568"/>
      <c r="K170" s="568"/>
      <c r="L170" s="568"/>
      <c r="M170" s="568"/>
      <c r="N170" s="568"/>
      <c r="O170" s="569"/>
      <c r="P170" s="565" t="s">
        <v>40</v>
      </c>
      <c r="Q170" s="566"/>
      <c r="R170" s="566"/>
      <c r="S170" s="566"/>
      <c r="T170" s="566"/>
      <c r="U170" s="566"/>
      <c r="V170" s="567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560" t="s">
        <v>104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66"/>
      <c r="AB171" s="66"/>
      <c r="AC171" s="80"/>
    </row>
    <row r="172" spans="1:68" ht="27" customHeight="1" x14ac:dyDescent="0.25">
      <c r="A172" s="63" t="s">
        <v>290</v>
      </c>
      <c r="B172" s="63" t="s">
        <v>291</v>
      </c>
      <c r="C172" s="36">
        <v>4301032053</v>
      </c>
      <c r="D172" s="561">
        <v>4680115886780</v>
      </c>
      <c r="E172" s="56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3"/>
      <c r="R172" s="563"/>
      <c r="S172" s="563"/>
      <c r="T172" s="56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4301032051</v>
      </c>
      <c r="D173" s="561">
        <v>4680115886742</v>
      </c>
      <c r="E173" s="56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3"/>
      <c r="R173" s="563"/>
      <c r="S173" s="563"/>
      <c r="T173" s="56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4301032052</v>
      </c>
      <c r="D174" s="561">
        <v>4680115886766</v>
      </c>
      <c r="E174" s="56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3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3"/>
      <c r="R174" s="563"/>
      <c r="S174" s="563"/>
      <c r="T174" s="56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568"/>
      <c r="B175" s="568"/>
      <c r="C175" s="568"/>
      <c r="D175" s="568"/>
      <c r="E175" s="568"/>
      <c r="F175" s="568"/>
      <c r="G175" s="568"/>
      <c r="H175" s="568"/>
      <c r="I175" s="568"/>
      <c r="J175" s="568"/>
      <c r="K175" s="568"/>
      <c r="L175" s="568"/>
      <c r="M175" s="568"/>
      <c r="N175" s="568"/>
      <c r="O175" s="569"/>
      <c r="P175" s="565" t="s">
        <v>40</v>
      </c>
      <c r="Q175" s="566"/>
      <c r="R175" s="566"/>
      <c r="S175" s="566"/>
      <c r="T175" s="566"/>
      <c r="U175" s="566"/>
      <c r="V175" s="56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568"/>
      <c r="B176" s="568"/>
      <c r="C176" s="568"/>
      <c r="D176" s="568"/>
      <c r="E176" s="568"/>
      <c r="F176" s="568"/>
      <c r="G176" s="568"/>
      <c r="H176" s="568"/>
      <c r="I176" s="568"/>
      <c r="J176" s="568"/>
      <c r="K176" s="568"/>
      <c r="L176" s="568"/>
      <c r="M176" s="568"/>
      <c r="N176" s="568"/>
      <c r="O176" s="569"/>
      <c r="P176" s="565" t="s">
        <v>40</v>
      </c>
      <c r="Q176" s="566"/>
      <c r="R176" s="566"/>
      <c r="S176" s="566"/>
      <c r="T176" s="566"/>
      <c r="U176" s="566"/>
      <c r="V176" s="56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560" t="s">
        <v>300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66"/>
      <c r="AB177" s="66"/>
      <c r="AC177" s="80"/>
    </row>
    <row r="178" spans="1:68" ht="27" customHeight="1" x14ac:dyDescent="0.25">
      <c r="A178" s="63" t="s">
        <v>301</v>
      </c>
      <c r="B178" s="63" t="s">
        <v>302</v>
      </c>
      <c r="C178" s="36">
        <v>4301170013</v>
      </c>
      <c r="D178" s="561">
        <v>4680115886797</v>
      </c>
      <c r="E178" s="56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3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3"/>
      <c r="R178" s="563"/>
      <c r="S178" s="563"/>
      <c r="T178" s="56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68"/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9"/>
      <c r="P179" s="565" t="s">
        <v>40</v>
      </c>
      <c r="Q179" s="566"/>
      <c r="R179" s="566"/>
      <c r="S179" s="566"/>
      <c r="T179" s="566"/>
      <c r="U179" s="566"/>
      <c r="V179" s="56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68"/>
      <c r="B180" s="568"/>
      <c r="C180" s="568"/>
      <c r="D180" s="568"/>
      <c r="E180" s="568"/>
      <c r="F180" s="568"/>
      <c r="G180" s="568"/>
      <c r="H180" s="568"/>
      <c r="I180" s="568"/>
      <c r="J180" s="568"/>
      <c r="K180" s="568"/>
      <c r="L180" s="568"/>
      <c r="M180" s="568"/>
      <c r="N180" s="568"/>
      <c r="O180" s="569"/>
      <c r="P180" s="565" t="s">
        <v>40</v>
      </c>
      <c r="Q180" s="566"/>
      <c r="R180" s="566"/>
      <c r="S180" s="566"/>
      <c r="T180" s="566"/>
      <c r="U180" s="566"/>
      <c r="V180" s="56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76" t="s">
        <v>303</v>
      </c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6"/>
      <c r="P181" s="576"/>
      <c r="Q181" s="576"/>
      <c r="R181" s="576"/>
      <c r="S181" s="576"/>
      <c r="T181" s="576"/>
      <c r="U181" s="576"/>
      <c r="V181" s="576"/>
      <c r="W181" s="576"/>
      <c r="X181" s="576"/>
      <c r="Y181" s="576"/>
      <c r="Z181" s="576"/>
      <c r="AA181" s="65"/>
      <c r="AB181" s="65"/>
      <c r="AC181" s="79"/>
    </row>
    <row r="182" spans="1:68" ht="14.25" customHeight="1" x14ac:dyDescent="0.25">
      <c r="A182" s="560" t="s">
        <v>112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66"/>
      <c r="AB182" s="66"/>
      <c r="AC182" s="80"/>
    </row>
    <row r="183" spans="1:68" ht="16.5" customHeight="1" x14ac:dyDescent="0.25">
      <c r="A183" s="63" t="s">
        <v>304</v>
      </c>
      <c r="B183" s="63" t="s">
        <v>305</v>
      </c>
      <c r="C183" s="36">
        <v>4301011450</v>
      </c>
      <c r="D183" s="561">
        <v>4680115881402</v>
      </c>
      <c r="E183" s="56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3"/>
      <c r="R183" s="563"/>
      <c r="S183" s="563"/>
      <c r="T183" s="56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561">
        <v>4680115881396</v>
      </c>
      <c r="E184" s="56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3"/>
      <c r="R184" s="563"/>
      <c r="S184" s="563"/>
      <c r="T184" s="56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68"/>
      <c r="B185" s="568"/>
      <c r="C185" s="568"/>
      <c r="D185" s="568"/>
      <c r="E185" s="568"/>
      <c r="F185" s="568"/>
      <c r="G185" s="568"/>
      <c r="H185" s="568"/>
      <c r="I185" s="568"/>
      <c r="J185" s="568"/>
      <c r="K185" s="568"/>
      <c r="L185" s="568"/>
      <c r="M185" s="568"/>
      <c r="N185" s="568"/>
      <c r="O185" s="569"/>
      <c r="P185" s="565" t="s">
        <v>40</v>
      </c>
      <c r="Q185" s="566"/>
      <c r="R185" s="566"/>
      <c r="S185" s="566"/>
      <c r="T185" s="566"/>
      <c r="U185" s="566"/>
      <c r="V185" s="56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68"/>
      <c r="B186" s="568"/>
      <c r="C186" s="568"/>
      <c r="D186" s="568"/>
      <c r="E186" s="568"/>
      <c r="F186" s="568"/>
      <c r="G186" s="568"/>
      <c r="H186" s="568"/>
      <c r="I186" s="568"/>
      <c r="J186" s="568"/>
      <c r="K186" s="568"/>
      <c r="L186" s="568"/>
      <c r="M186" s="568"/>
      <c r="N186" s="568"/>
      <c r="O186" s="569"/>
      <c r="P186" s="565" t="s">
        <v>40</v>
      </c>
      <c r="Q186" s="566"/>
      <c r="R186" s="566"/>
      <c r="S186" s="566"/>
      <c r="T186" s="566"/>
      <c r="U186" s="566"/>
      <c r="V186" s="56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60" t="s">
        <v>144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66"/>
      <c r="AB187" s="66"/>
      <c r="AC187" s="80"/>
    </row>
    <row r="188" spans="1:68" ht="16.5" customHeight="1" x14ac:dyDescent="0.25">
      <c r="A188" s="63" t="s">
        <v>309</v>
      </c>
      <c r="B188" s="63" t="s">
        <v>310</v>
      </c>
      <c r="C188" s="36">
        <v>4301020262</v>
      </c>
      <c r="D188" s="561">
        <v>4680115882935</v>
      </c>
      <c r="E188" s="56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3"/>
      <c r="R188" s="563"/>
      <c r="S188" s="563"/>
      <c r="T188" s="56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312</v>
      </c>
      <c r="B189" s="63" t="s">
        <v>313</v>
      </c>
      <c r="C189" s="36">
        <v>4301020220</v>
      </c>
      <c r="D189" s="561">
        <v>4680115880764</v>
      </c>
      <c r="E189" s="56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3"/>
      <c r="R189" s="563"/>
      <c r="S189" s="563"/>
      <c r="T189" s="56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68"/>
      <c r="B190" s="568"/>
      <c r="C190" s="568"/>
      <c r="D190" s="568"/>
      <c r="E190" s="568"/>
      <c r="F190" s="568"/>
      <c r="G190" s="568"/>
      <c r="H190" s="568"/>
      <c r="I190" s="568"/>
      <c r="J190" s="568"/>
      <c r="K190" s="568"/>
      <c r="L190" s="568"/>
      <c r="M190" s="568"/>
      <c r="N190" s="568"/>
      <c r="O190" s="569"/>
      <c r="P190" s="565" t="s">
        <v>40</v>
      </c>
      <c r="Q190" s="566"/>
      <c r="R190" s="566"/>
      <c r="S190" s="566"/>
      <c r="T190" s="566"/>
      <c r="U190" s="566"/>
      <c r="V190" s="56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68"/>
      <c r="B191" s="568"/>
      <c r="C191" s="568"/>
      <c r="D191" s="568"/>
      <c r="E191" s="568"/>
      <c r="F191" s="568"/>
      <c r="G191" s="568"/>
      <c r="H191" s="568"/>
      <c r="I191" s="568"/>
      <c r="J191" s="568"/>
      <c r="K191" s="568"/>
      <c r="L191" s="568"/>
      <c r="M191" s="568"/>
      <c r="N191" s="568"/>
      <c r="O191" s="569"/>
      <c r="P191" s="565" t="s">
        <v>40</v>
      </c>
      <c r="Q191" s="566"/>
      <c r="R191" s="566"/>
      <c r="S191" s="566"/>
      <c r="T191" s="566"/>
      <c r="U191" s="566"/>
      <c r="V191" s="56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60" t="s">
        <v>76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561">
        <v>4680115882683</v>
      </c>
      <c r="E193" s="56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3"/>
      <c r="R193" s="563"/>
      <c r="S193" s="563"/>
      <c r="T193" s="56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561">
        <v>4680115882690</v>
      </c>
      <c r="E194" s="56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3"/>
      <c r="R194" s="563"/>
      <c r="S194" s="563"/>
      <c r="T194" s="56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561">
        <v>4680115882669</v>
      </c>
      <c r="E195" s="56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3"/>
      <c r="R195" s="563"/>
      <c r="S195" s="563"/>
      <c r="T195" s="56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561">
        <v>4680115882676</v>
      </c>
      <c r="E196" s="56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3"/>
      <c r="R196" s="563"/>
      <c r="S196" s="563"/>
      <c r="T196" s="56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4301031223</v>
      </c>
      <c r="D197" s="561">
        <v>4680115884014</v>
      </c>
      <c r="E197" s="56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3"/>
      <c r="R197" s="563"/>
      <c r="S197" s="563"/>
      <c r="T197" s="56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4301031222</v>
      </c>
      <c r="D198" s="561">
        <v>4680115884007</v>
      </c>
      <c r="E198" s="56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3"/>
      <c r="R198" s="563"/>
      <c r="S198" s="563"/>
      <c r="T198" s="56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4301031229</v>
      </c>
      <c r="D199" s="561">
        <v>4680115884038</v>
      </c>
      <c r="E199" s="56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3"/>
      <c r="R199" s="563"/>
      <c r="S199" s="563"/>
      <c r="T199" s="56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4301031225</v>
      </c>
      <c r="D200" s="561">
        <v>4680115884021</v>
      </c>
      <c r="E200" s="56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3"/>
      <c r="R200" s="563"/>
      <c r="S200" s="563"/>
      <c r="T200" s="56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68"/>
      <c r="B201" s="568"/>
      <c r="C201" s="568"/>
      <c r="D201" s="568"/>
      <c r="E201" s="568"/>
      <c r="F201" s="568"/>
      <c r="G201" s="568"/>
      <c r="H201" s="568"/>
      <c r="I201" s="568"/>
      <c r="J201" s="568"/>
      <c r="K201" s="568"/>
      <c r="L201" s="568"/>
      <c r="M201" s="568"/>
      <c r="N201" s="568"/>
      <c r="O201" s="569"/>
      <c r="P201" s="565" t="s">
        <v>40</v>
      </c>
      <c r="Q201" s="566"/>
      <c r="R201" s="566"/>
      <c r="S201" s="566"/>
      <c r="T201" s="566"/>
      <c r="U201" s="566"/>
      <c r="V201" s="56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568"/>
      <c r="B202" s="568"/>
      <c r="C202" s="568"/>
      <c r="D202" s="568"/>
      <c r="E202" s="568"/>
      <c r="F202" s="568"/>
      <c r="G202" s="568"/>
      <c r="H202" s="568"/>
      <c r="I202" s="568"/>
      <c r="J202" s="568"/>
      <c r="K202" s="568"/>
      <c r="L202" s="568"/>
      <c r="M202" s="568"/>
      <c r="N202" s="568"/>
      <c r="O202" s="569"/>
      <c r="P202" s="565" t="s">
        <v>40</v>
      </c>
      <c r="Q202" s="566"/>
      <c r="R202" s="566"/>
      <c r="S202" s="566"/>
      <c r="T202" s="566"/>
      <c r="U202" s="566"/>
      <c r="V202" s="56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560" t="s">
        <v>82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561">
        <v>4680115881594</v>
      </c>
      <c r="E204" s="56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3"/>
      <c r="R204" s="563"/>
      <c r="S204" s="563"/>
      <c r="T204" s="56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337</v>
      </c>
      <c r="B205" s="63" t="s">
        <v>338</v>
      </c>
      <c r="C205" s="36">
        <v>4301051411</v>
      </c>
      <c r="D205" s="561">
        <v>4680115881617</v>
      </c>
      <c r="E205" s="56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3"/>
      <c r="R205" s="563"/>
      <c r="S205" s="563"/>
      <c r="T205" s="56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561">
        <v>4680115880573</v>
      </c>
      <c r="E206" s="56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3"/>
      <c r="R206" s="563"/>
      <c r="S206" s="563"/>
      <c r="T206" s="56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4301051407</v>
      </c>
      <c r="D207" s="561">
        <v>4680115882195</v>
      </c>
      <c r="E207" s="56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3"/>
      <c r="R207" s="563"/>
      <c r="S207" s="563"/>
      <c r="T207" s="56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4301051752</v>
      </c>
      <c r="D208" s="561">
        <v>4680115882607</v>
      </c>
      <c r="E208" s="56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3"/>
      <c r="R208" s="563"/>
      <c r="S208" s="563"/>
      <c r="T208" s="56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561">
        <v>4680115880092</v>
      </c>
      <c r="E209" s="56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3"/>
      <c r="R209" s="563"/>
      <c r="S209" s="563"/>
      <c r="T209" s="56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4301051668</v>
      </c>
      <c r="D210" s="561">
        <v>4680115880221</v>
      </c>
      <c r="E210" s="56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3"/>
      <c r="R210" s="563"/>
      <c r="S210" s="563"/>
      <c r="T210" s="56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561">
        <v>4680115880504</v>
      </c>
      <c r="E211" s="56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3"/>
      <c r="R211" s="563"/>
      <c r="S211" s="563"/>
      <c r="T211" s="56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561">
        <v>4680115882164</v>
      </c>
      <c r="E212" s="56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3"/>
      <c r="R212" s="563"/>
      <c r="S212" s="563"/>
      <c r="T212" s="56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568"/>
      <c r="B213" s="568"/>
      <c r="C213" s="568"/>
      <c r="D213" s="568"/>
      <c r="E213" s="568"/>
      <c r="F213" s="568"/>
      <c r="G213" s="568"/>
      <c r="H213" s="568"/>
      <c r="I213" s="568"/>
      <c r="J213" s="568"/>
      <c r="K213" s="568"/>
      <c r="L213" s="568"/>
      <c r="M213" s="568"/>
      <c r="N213" s="568"/>
      <c r="O213" s="569"/>
      <c r="P213" s="565" t="s">
        <v>40</v>
      </c>
      <c r="Q213" s="566"/>
      <c r="R213" s="566"/>
      <c r="S213" s="566"/>
      <c r="T213" s="566"/>
      <c r="U213" s="566"/>
      <c r="V213" s="56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568"/>
      <c r="B214" s="568"/>
      <c r="C214" s="568"/>
      <c r="D214" s="568"/>
      <c r="E214" s="568"/>
      <c r="F214" s="568"/>
      <c r="G214" s="568"/>
      <c r="H214" s="568"/>
      <c r="I214" s="568"/>
      <c r="J214" s="568"/>
      <c r="K214" s="568"/>
      <c r="L214" s="568"/>
      <c r="M214" s="568"/>
      <c r="N214" s="568"/>
      <c r="O214" s="569"/>
      <c r="P214" s="565" t="s">
        <v>40</v>
      </c>
      <c r="Q214" s="566"/>
      <c r="R214" s="566"/>
      <c r="S214" s="566"/>
      <c r="T214" s="566"/>
      <c r="U214" s="566"/>
      <c r="V214" s="567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560" t="s">
        <v>174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561">
        <v>4680115880818</v>
      </c>
      <c r="E216" s="56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3"/>
      <c r="R216" s="563"/>
      <c r="S216" s="563"/>
      <c r="T216" s="56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4301060389</v>
      </c>
      <c r="D217" s="561">
        <v>4680115880801</v>
      </c>
      <c r="E217" s="56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3"/>
      <c r="R217" s="563"/>
      <c r="S217" s="563"/>
      <c r="T217" s="56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68"/>
      <c r="B218" s="568"/>
      <c r="C218" s="568"/>
      <c r="D218" s="568"/>
      <c r="E218" s="568"/>
      <c r="F218" s="568"/>
      <c r="G218" s="568"/>
      <c r="H218" s="568"/>
      <c r="I218" s="568"/>
      <c r="J218" s="568"/>
      <c r="K218" s="568"/>
      <c r="L218" s="568"/>
      <c r="M218" s="568"/>
      <c r="N218" s="568"/>
      <c r="O218" s="569"/>
      <c r="P218" s="565" t="s">
        <v>40</v>
      </c>
      <c r="Q218" s="566"/>
      <c r="R218" s="566"/>
      <c r="S218" s="566"/>
      <c r="T218" s="566"/>
      <c r="U218" s="566"/>
      <c r="V218" s="567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568"/>
      <c r="B219" s="568"/>
      <c r="C219" s="568"/>
      <c r="D219" s="568"/>
      <c r="E219" s="568"/>
      <c r="F219" s="568"/>
      <c r="G219" s="568"/>
      <c r="H219" s="568"/>
      <c r="I219" s="568"/>
      <c r="J219" s="568"/>
      <c r="K219" s="568"/>
      <c r="L219" s="568"/>
      <c r="M219" s="568"/>
      <c r="N219" s="568"/>
      <c r="O219" s="569"/>
      <c r="P219" s="565" t="s">
        <v>40</v>
      </c>
      <c r="Q219" s="566"/>
      <c r="R219" s="566"/>
      <c r="S219" s="566"/>
      <c r="T219" s="566"/>
      <c r="U219" s="566"/>
      <c r="V219" s="567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576" t="s">
        <v>363</v>
      </c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6"/>
      <c r="P220" s="576"/>
      <c r="Q220" s="576"/>
      <c r="R220" s="576"/>
      <c r="S220" s="576"/>
      <c r="T220" s="576"/>
      <c r="U220" s="576"/>
      <c r="V220" s="576"/>
      <c r="W220" s="576"/>
      <c r="X220" s="576"/>
      <c r="Y220" s="576"/>
      <c r="Z220" s="576"/>
      <c r="AA220" s="65"/>
      <c r="AB220" s="65"/>
      <c r="AC220" s="79"/>
    </row>
    <row r="221" spans="1:68" ht="14.25" customHeight="1" x14ac:dyDescent="0.25">
      <c r="A221" s="560" t="s">
        <v>112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4301011826</v>
      </c>
      <c r="D222" s="561">
        <v>4680115884137</v>
      </c>
      <c r="E222" s="56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3"/>
      <c r="R222" s="563"/>
      <c r="S222" s="563"/>
      <c r="T222" s="56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4301011724</v>
      </c>
      <c r="D223" s="561">
        <v>4680115884236</v>
      </c>
      <c r="E223" s="56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3"/>
      <c r="R223" s="563"/>
      <c r="S223" s="563"/>
      <c r="T223" s="56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4301011721</v>
      </c>
      <c r="D224" s="561">
        <v>4680115884175</v>
      </c>
      <c r="E224" s="56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3"/>
      <c r="R224" s="563"/>
      <c r="S224" s="563"/>
      <c r="T224" s="56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4301011824</v>
      </c>
      <c r="D225" s="561">
        <v>4680115884144</v>
      </c>
      <c r="E225" s="56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375</v>
      </c>
      <c r="C226" s="36">
        <v>4301012196</v>
      </c>
      <c r="D226" s="561">
        <v>4680115884144</v>
      </c>
      <c r="E226" s="56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2" t="s">
        <v>376</v>
      </c>
      <c r="Q226" s="563"/>
      <c r="R226" s="563"/>
      <c r="S226" s="563"/>
      <c r="T226" s="56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4301012149</v>
      </c>
      <c r="D227" s="561">
        <v>4680115886551</v>
      </c>
      <c r="E227" s="56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3"/>
      <c r="R227" s="563"/>
      <c r="S227" s="563"/>
      <c r="T227" s="56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4301011726</v>
      </c>
      <c r="D228" s="561">
        <v>4680115884182</v>
      </c>
      <c r="E228" s="56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3"/>
      <c r="R228" s="563"/>
      <c r="S228" s="563"/>
      <c r="T228" s="56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4301011722</v>
      </c>
      <c r="D229" s="561">
        <v>4680115884205</v>
      </c>
      <c r="E229" s="56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382</v>
      </c>
      <c r="B230" s="63" t="s">
        <v>385</v>
      </c>
      <c r="C230" s="36">
        <v>4301012195</v>
      </c>
      <c r="D230" s="561">
        <v>4680115884205</v>
      </c>
      <c r="E230" s="56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06" t="s">
        <v>386</v>
      </c>
      <c r="Q230" s="563"/>
      <c r="R230" s="563"/>
      <c r="S230" s="563"/>
      <c r="T230" s="56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68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5" t="s">
        <v>40</v>
      </c>
      <c r="Q231" s="566"/>
      <c r="R231" s="566"/>
      <c r="S231" s="566"/>
      <c r="T231" s="566"/>
      <c r="U231" s="566"/>
      <c r="V231" s="56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5" t="s">
        <v>40</v>
      </c>
      <c r="Q232" s="566"/>
      <c r="R232" s="566"/>
      <c r="S232" s="566"/>
      <c r="T232" s="566"/>
      <c r="U232" s="566"/>
      <c r="V232" s="56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60" t="s">
        <v>144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4301020377</v>
      </c>
      <c r="D234" s="561">
        <v>4680115885981</v>
      </c>
      <c r="E234" s="56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68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5" t="s">
        <v>40</v>
      </c>
      <c r="Q235" s="566"/>
      <c r="R235" s="566"/>
      <c r="S235" s="566"/>
      <c r="T235" s="566"/>
      <c r="U235" s="566"/>
      <c r="V235" s="56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5" t="s">
        <v>40</v>
      </c>
      <c r="Q236" s="566"/>
      <c r="R236" s="566"/>
      <c r="S236" s="566"/>
      <c r="T236" s="566"/>
      <c r="U236" s="566"/>
      <c r="V236" s="56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60" t="s">
        <v>390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66"/>
      <c r="AB237" s="66"/>
      <c r="AC237" s="80"/>
    </row>
    <row r="238" spans="1:68" ht="27" customHeight="1" x14ac:dyDescent="0.25">
      <c r="A238" s="63" t="s">
        <v>391</v>
      </c>
      <c r="B238" s="63" t="s">
        <v>392</v>
      </c>
      <c r="C238" s="36">
        <v>4301040362</v>
      </c>
      <c r="D238" s="561">
        <v>4680115886803</v>
      </c>
      <c r="E238" s="56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699" t="s">
        <v>393</v>
      </c>
      <c r="Q238" s="563"/>
      <c r="R238" s="563"/>
      <c r="S238" s="563"/>
      <c r="T238" s="56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68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5" t="s">
        <v>40</v>
      </c>
      <c r="Q239" s="566"/>
      <c r="R239" s="566"/>
      <c r="S239" s="566"/>
      <c r="T239" s="566"/>
      <c r="U239" s="566"/>
      <c r="V239" s="56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5" t="s">
        <v>40</v>
      </c>
      <c r="Q240" s="566"/>
      <c r="R240" s="566"/>
      <c r="S240" s="566"/>
      <c r="T240" s="566"/>
      <c r="U240" s="566"/>
      <c r="V240" s="56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60" t="s">
        <v>395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4301041004</v>
      </c>
      <c r="D242" s="561">
        <v>4680115886704</v>
      </c>
      <c r="E242" s="56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0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4301041008</v>
      </c>
      <c r="D243" s="561">
        <v>4680115886681</v>
      </c>
      <c r="E243" s="56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695" t="s">
        <v>401</v>
      </c>
      <c r="Q243" s="563"/>
      <c r="R243" s="563"/>
      <c r="S243" s="563"/>
      <c r="T243" s="56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561">
        <v>4680115886735</v>
      </c>
      <c r="E244" s="56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561">
        <v>4680115886728</v>
      </c>
      <c r="E245" s="56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69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3"/>
      <c r="R245" s="563"/>
      <c r="S245" s="563"/>
      <c r="T245" s="56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561">
        <v>4680115886711</v>
      </c>
      <c r="E246" s="56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3"/>
      <c r="R246" s="563"/>
      <c r="S246" s="563"/>
      <c r="T246" s="56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68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5" t="s">
        <v>40</v>
      </c>
      <c r="Q247" s="566"/>
      <c r="R247" s="566"/>
      <c r="S247" s="566"/>
      <c r="T247" s="566"/>
      <c r="U247" s="566"/>
      <c r="V247" s="56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5" t="s">
        <v>40</v>
      </c>
      <c r="Q248" s="566"/>
      <c r="R248" s="566"/>
      <c r="S248" s="566"/>
      <c r="T248" s="566"/>
      <c r="U248" s="566"/>
      <c r="V248" s="56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76" t="s">
        <v>408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65"/>
      <c r="AB249" s="65"/>
      <c r="AC249" s="79"/>
    </row>
    <row r="250" spans="1:68" ht="14.25" customHeight="1" x14ac:dyDescent="0.25">
      <c r="A250" s="560" t="s">
        <v>112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561">
        <v>4680115885837</v>
      </c>
      <c r="E251" s="56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3"/>
      <c r="R251" s="563"/>
      <c r="S251" s="563"/>
      <c r="T251" s="56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561">
        <v>4680115885851</v>
      </c>
      <c r="E252" s="56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3"/>
      <c r="R252" s="563"/>
      <c r="S252" s="563"/>
      <c r="T252" s="56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561">
        <v>4680115885806</v>
      </c>
      <c r="E253" s="56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3"/>
      <c r="R253" s="563"/>
      <c r="S253" s="563"/>
      <c r="T253" s="56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561">
        <v>4680115885844</v>
      </c>
      <c r="E254" s="56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3"/>
      <c r="R254" s="563"/>
      <c r="S254" s="563"/>
      <c r="T254" s="56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421</v>
      </c>
      <c r="B255" s="63" t="s">
        <v>422</v>
      </c>
      <c r="C255" s="36">
        <v>4301011851</v>
      </c>
      <c r="D255" s="561">
        <v>4680115885820</v>
      </c>
      <c r="E255" s="56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6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3"/>
      <c r="R255" s="563"/>
      <c r="S255" s="563"/>
      <c r="T255" s="56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68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5" t="s">
        <v>40</v>
      </c>
      <c r="Q256" s="566"/>
      <c r="R256" s="566"/>
      <c r="S256" s="566"/>
      <c r="T256" s="566"/>
      <c r="U256" s="566"/>
      <c r="V256" s="56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5" t="s">
        <v>40</v>
      </c>
      <c r="Q257" s="566"/>
      <c r="R257" s="566"/>
      <c r="S257" s="566"/>
      <c r="T257" s="566"/>
      <c r="U257" s="566"/>
      <c r="V257" s="56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76" t="s">
        <v>424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65"/>
      <c r="AB258" s="65"/>
      <c r="AC258" s="79"/>
    </row>
    <row r="259" spans="1:68" ht="14.25" customHeight="1" x14ac:dyDescent="0.25">
      <c r="A259" s="560" t="s">
        <v>112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561">
        <v>4607091383423</v>
      </c>
      <c r="E260" s="56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3"/>
      <c r="R260" s="563"/>
      <c r="S260" s="563"/>
      <c r="T260" s="56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561">
        <v>4680115886957</v>
      </c>
      <c r="E261" s="56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686" t="s">
        <v>429</v>
      </c>
      <c r="Q261" s="563"/>
      <c r="R261" s="563"/>
      <c r="S261" s="563"/>
      <c r="T261" s="56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561">
        <v>4680115885660</v>
      </c>
      <c r="E262" s="56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3"/>
      <c r="R262" s="563"/>
      <c r="S262" s="563"/>
      <c r="T262" s="56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561">
        <v>4680115886773</v>
      </c>
      <c r="E263" s="56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688" t="s">
        <v>436</v>
      </c>
      <c r="Q263" s="563"/>
      <c r="R263" s="563"/>
      <c r="S263" s="563"/>
      <c r="T263" s="56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68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5" t="s">
        <v>40</v>
      </c>
      <c r="Q264" s="566"/>
      <c r="R264" s="566"/>
      <c r="S264" s="566"/>
      <c r="T264" s="566"/>
      <c r="U264" s="566"/>
      <c r="V264" s="56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5" t="s">
        <v>40</v>
      </c>
      <c r="Q265" s="566"/>
      <c r="R265" s="566"/>
      <c r="S265" s="566"/>
      <c r="T265" s="566"/>
      <c r="U265" s="566"/>
      <c r="V265" s="56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76" t="s">
        <v>438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65"/>
      <c r="AB266" s="65"/>
      <c r="AC266" s="79"/>
    </row>
    <row r="267" spans="1:68" ht="14.25" customHeight="1" x14ac:dyDescent="0.25">
      <c r="A267" s="560" t="s">
        <v>82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561">
        <v>4680115886186</v>
      </c>
      <c r="E268" s="56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3"/>
      <c r="R268" s="563"/>
      <c r="S268" s="563"/>
      <c r="T268" s="56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561">
        <v>4680115881228</v>
      </c>
      <c r="E269" s="56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6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3"/>
      <c r="R269" s="563"/>
      <c r="S269" s="563"/>
      <c r="T269" s="56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561">
        <v>4680115881211</v>
      </c>
      <c r="E270" s="56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6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3"/>
      <c r="R270" s="563"/>
      <c r="S270" s="563"/>
      <c r="T270" s="56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68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5" t="s">
        <v>40</v>
      </c>
      <c r="Q271" s="566"/>
      <c r="R271" s="566"/>
      <c r="S271" s="566"/>
      <c r="T271" s="566"/>
      <c r="U271" s="566"/>
      <c r="V271" s="56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5" t="s">
        <v>40</v>
      </c>
      <c r="Q272" s="566"/>
      <c r="R272" s="566"/>
      <c r="S272" s="566"/>
      <c r="T272" s="566"/>
      <c r="U272" s="566"/>
      <c r="V272" s="56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76" t="s">
        <v>448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65"/>
      <c r="AB273" s="65"/>
      <c r="AC273" s="79"/>
    </row>
    <row r="274" spans="1:68" ht="14.25" customHeight="1" x14ac:dyDescent="0.25">
      <c r="A274" s="560" t="s">
        <v>76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561">
        <v>4680115880344</v>
      </c>
      <c r="E275" s="56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3"/>
      <c r="R275" s="563"/>
      <c r="S275" s="563"/>
      <c r="T275" s="56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68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5" t="s">
        <v>40</v>
      </c>
      <c r="Q276" s="566"/>
      <c r="R276" s="566"/>
      <c r="S276" s="566"/>
      <c r="T276" s="566"/>
      <c r="U276" s="566"/>
      <c r="V276" s="56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5" t="s">
        <v>40</v>
      </c>
      <c r="Q277" s="566"/>
      <c r="R277" s="566"/>
      <c r="S277" s="566"/>
      <c r="T277" s="566"/>
      <c r="U277" s="566"/>
      <c r="V277" s="56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60" t="s">
        <v>82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561">
        <v>4680115884618</v>
      </c>
      <c r="E279" s="56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6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3"/>
      <c r="R279" s="563"/>
      <c r="S279" s="563"/>
      <c r="T279" s="56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68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5" t="s">
        <v>40</v>
      </c>
      <c r="Q280" s="566"/>
      <c r="R280" s="566"/>
      <c r="S280" s="566"/>
      <c r="T280" s="566"/>
      <c r="U280" s="566"/>
      <c r="V280" s="56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5" t="s">
        <v>40</v>
      </c>
      <c r="Q281" s="566"/>
      <c r="R281" s="566"/>
      <c r="S281" s="566"/>
      <c r="T281" s="566"/>
      <c r="U281" s="566"/>
      <c r="V281" s="56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76" t="s">
        <v>455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65"/>
      <c r="AB282" s="65"/>
      <c r="AC282" s="79"/>
    </row>
    <row r="283" spans="1:68" ht="14.25" customHeight="1" x14ac:dyDescent="0.25">
      <c r="A283" s="560" t="s">
        <v>112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561">
        <v>4680115883703</v>
      </c>
      <c r="E284" s="56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3"/>
      <c r="R284" s="563"/>
      <c r="S284" s="563"/>
      <c r="T284" s="56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68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5" t="s">
        <v>40</v>
      </c>
      <c r="Q285" s="566"/>
      <c r="R285" s="566"/>
      <c r="S285" s="566"/>
      <c r="T285" s="566"/>
      <c r="U285" s="566"/>
      <c r="V285" s="56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5" t="s">
        <v>40</v>
      </c>
      <c r="Q286" s="566"/>
      <c r="R286" s="566"/>
      <c r="S286" s="566"/>
      <c r="T286" s="566"/>
      <c r="U286" s="566"/>
      <c r="V286" s="56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76" t="s">
        <v>460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65"/>
      <c r="AB287" s="65"/>
      <c r="AC287" s="79"/>
    </row>
    <row r="288" spans="1:68" ht="14.25" customHeight="1" x14ac:dyDescent="0.25">
      <c r="A288" s="560" t="s">
        <v>112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4301012024</v>
      </c>
      <c r="D289" s="561">
        <v>4680115885615</v>
      </c>
      <c r="E289" s="56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86</v>
      </c>
      <c r="N289" s="38"/>
      <c r="O289" s="37">
        <v>55</v>
      </c>
      <c r="P289" s="6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464</v>
      </c>
      <c r="B290" s="63" t="s">
        <v>465</v>
      </c>
      <c r="C290" s="36">
        <v>4301011858</v>
      </c>
      <c r="D290" s="561">
        <v>4680115885646</v>
      </c>
      <c r="E290" s="56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116</v>
      </c>
      <c r="N290" s="38"/>
      <c r="O290" s="37">
        <v>55</v>
      </c>
      <c r="P290" s="6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4301012016</v>
      </c>
      <c r="D291" s="561">
        <v>4680115885554</v>
      </c>
      <c r="E291" s="56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86</v>
      </c>
      <c r="N291" s="38"/>
      <c r="O291" s="37">
        <v>55</v>
      </c>
      <c r="P291" s="67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4301011857</v>
      </c>
      <c r="D292" s="561">
        <v>4680115885622</v>
      </c>
      <c r="E292" s="56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6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463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4301011859</v>
      </c>
      <c r="D293" s="561">
        <v>4680115885608</v>
      </c>
      <c r="E293" s="56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45</v>
      </c>
      <c r="AK293" s="84">
        <v>0</v>
      </c>
      <c r="BB293" s="35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568"/>
      <c r="B294" s="568"/>
      <c r="C294" s="568"/>
      <c r="D294" s="568"/>
      <c r="E294" s="568"/>
      <c r="F294" s="568"/>
      <c r="G294" s="568"/>
      <c r="H294" s="568"/>
      <c r="I294" s="568"/>
      <c r="J294" s="568"/>
      <c r="K294" s="568"/>
      <c r="L294" s="568"/>
      <c r="M294" s="568"/>
      <c r="N294" s="568"/>
      <c r="O294" s="569"/>
      <c r="P294" s="565" t="s">
        <v>40</v>
      </c>
      <c r="Q294" s="566"/>
      <c r="R294" s="566"/>
      <c r="S294" s="566"/>
      <c r="T294" s="566"/>
      <c r="U294" s="566"/>
      <c r="V294" s="56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568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5" t="s">
        <v>40</v>
      </c>
      <c r="Q295" s="566"/>
      <c r="R295" s="566"/>
      <c r="S295" s="566"/>
      <c r="T295" s="566"/>
      <c r="U295" s="566"/>
      <c r="V295" s="56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560" t="s">
        <v>76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66"/>
      <c r="AB296" s="66"/>
      <c r="AC296" s="80"/>
    </row>
    <row r="297" spans="1:68" ht="27" customHeight="1" x14ac:dyDescent="0.25">
      <c r="A297" s="63" t="s">
        <v>475</v>
      </c>
      <c r="B297" s="63" t="s">
        <v>476</v>
      </c>
      <c r="C297" s="36">
        <v>4301030878</v>
      </c>
      <c r="D297" s="561">
        <v>4607091387193</v>
      </c>
      <c r="E297" s="56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35</v>
      </c>
      <c r="P297" s="6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3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4">IFERROR(X297*I297/H297,"0")</f>
        <v>0</v>
      </c>
      <c r="BN297" s="78">
        <f t="shared" ref="BN297:BN303" si="35">IFERROR(Y297*I297/H297,"0")</f>
        <v>0</v>
      </c>
      <c r="BO297" s="78">
        <f t="shared" ref="BO297:BO303" si="36">IFERROR(1/J297*(X297/H297),"0")</f>
        <v>0</v>
      </c>
      <c r="BP297" s="78">
        <f t="shared" ref="BP297:BP303" si="37">IFERROR(1/J297*(Y297/H297),"0")</f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4301031153</v>
      </c>
      <c r="D298" s="561">
        <v>4607091387230</v>
      </c>
      <c r="E298" s="56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4301031154</v>
      </c>
      <c r="D299" s="561">
        <v>4607091387292</v>
      </c>
      <c r="E299" s="56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45</v>
      </c>
      <c r="P299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4301031152</v>
      </c>
      <c r="D300" s="561">
        <v>4607091387285</v>
      </c>
      <c r="E300" s="56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480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4301031305</v>
      </c>
      <c r="D301" s="561">
        <v>4607091389845</v>
      </c>
      <c r="E301" s="56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4301031306</v>
      </c>
      <c r="D302" s="561">
        <v>4680115882881</v>
      </c>
      <c r="E302" s="56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ht="27" customHeight="1" x14ac:dyDescent="0.25">
      <c r="A303" s="63" t="s">
        <v>491</v>
      </c>
      <c r="B303" s="63" t="s">
        <v>492</v>
      </c>
      <c r="C303" s="36">
        <v>4301031066</v>
      </c>
      <c r="D303" s="561">
        <v>4607091383836</v>
      </c>
      <c r="E303" s="56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87</v>
      </c>
      <c r="L303" s="37" t="s">
        <v>45</v>
      </c>
      <c r="M303" s="38" t="s">
        <v>80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3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493</v>
      </c>
      <c r="AG303" s="78"/>
      <c r="AJ303" s="84" t="s">
        <v>45</v>
      </c>
      <c r="AK303" s="84">
        <v>0</v>
      </c>
      <c r="BB303" s="369" t="s">
        <v>66</v>
      </c>
      <c r="BM303" s="78">
        <f t="shared" si="34"/>
        <v>0</v>
      </c>
      <c r="BN303" s="78">
        <f t="shared" si="35"/>
        <v>0</v>
      </c>
      <c r="BO303" s="78">
        <f t="shared" si="36"/>
        <v>0</v>
      </c>
      <c r="BP303" s="78">
        <f t="shared" si="37"/>
        <v>0</v>
      </c>
    </row>
    <row r="304" spans="1:68" x14ac:dyDescent="0.2">
      <c r="A304" s="568"/>
      <c r="B304" s="568"/>
      <c r="C304" s="568"/>
      <c r="D304" s="568"/>
      <c r="E304" s="568"/>
      <c r="F304" s="568"/>
      <c r="G304" s="568"/>
      <c r="H304" s="568"/>
      <c r="I304" s="568"/>
      <c r="J304" s="568"/>
      <c r="K304" s="568"/>
      <c r="L304" s="568"/>
      <c r="M304" s="568"/>
      <c r="N304" s="568"/>
      <c r="O304" s="569"/>
      <c r="P304" s="565" t="s">
        <v>40</v>
      </c>
      <c r="Q304" s="566"/>
      <c r="R304" s="566"/>
      <c r="S304" s="566"/>
      <c r="T304" s="566"/>
      <c r="U304" s="566"/>
      <c r="V304" s="56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568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5" t="s">
        <v>40</v>
      </c>
      <c r="Q305" s="566"/>
      <c r="R305" s="566"/>
      <c r="S305" s="566"/>
      <c r="T305" s="566"/>
      <c r="U305" s="566"/>
      <c r="V305" s="56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560" t="s">
        <v>82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66"/>
      <c r="AB306" s="66"/>
      <c r="AC306" s="80"/>
    </row>
    <row r="307" spans="1:68" ht="27" customHeight="1" x14ac:dyDescent="0.25">
      <c r="A307" s="63" t="s">
        <v>494</v>
      </c>
      <c r="B307" s="63" t="s">
        <v>495</v>
      </c>
      <c r="C307" s="36">
        <v>4301051100</v>
      </c>
      <c r="D307" s="561">
        <v>4607091387766</v>
      </c>
      <c r="E307" s="56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45</v>
      </c>
      <c r="M307" s="38" t="s">
        <v>86</v>
      </c>
      <c r="N307" s="38"/>
      <c r="O307" s="37">
        <v>40</v>
      </c>
      <c r="P307" s="6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4301051818</v>
      </c>
      <c r="D308" s="561">
        <v>4607091387957</v>
      </c>
      <c r="E308" s="56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6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4301051819</v>
      </c>
      <c r="D309" s="561">
        <v>4607091387964</v>
      </c>
      <c r="E309" s="56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6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4301051734</v>
      </c>
      <c r="D310" s="561">
        <v>4680115884588</v>
      </c>
      <c r="E310" s="56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87</v>
      </c>
      <c r="L310" s="37" t="s">
        <v>45</v>
      </c>
      <c r="M310" s="38" t="s">
        <v>86</v>
      </c>
      <c r="N310" s="38"/>
      <c r="O310" s="37">
        <v>40</v>
      </c>
      <c r="P310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4301051578</v>
      </c>
      <c r="D311" s="561">
        <v>4607091387513</v>
      </c>
      <c r="E311" s="56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87</v>
      </c>
      <c r="L311" s="37" t="s">
        <v>45</v>
      </c>
      <c r="M311" s="38" t="s">
        <v>103</v>
      </c>
      <c r="N311" s="38"/>
      <c r="O311" s="37">
        <v>40</v>
      </c>
      <c r="P311" s="6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568"/>
      <c r="B312" s="568"/>
      <c r="C312" s="568"/>
      <c r="D312" s="568"/>
      <c r="E312" s="568"/>
      <c r="F312" s="568"/>
      <c r="G312" s="568"/>
      <c r="H312" s="568"/>
      <c r="I312" s="568"/>
      <c r="J312" s="568"/>
      <c r="K312" s="568"/>
      <c r="L312" s="568"/>
      <c r="M312" s="568"/>
      <c r="N312" s="568"/>
      <c r="O312" s="569"/>
      <c r="P312" s="565" t="s">
        <v>40</v>
      </c>
      <c r="Q312" s="566"/>
      <c r="R312" s="566"/>
      <c r="S312" s="566"/>
      <c r="T312" s="566"/>
      <c r="U312" s="566"/>
      <c r="V312" s="56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568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5" t="s">
        <v>40</v>
      </c>
      <c r="Q313" s="566"/>
      <c r="R313" s="566"/>
      <c r="S313" s="566"/>
      <c r="T313" s="566"/>
      <c r="U313" s="566"/>
      <c r="V313" s="56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560" t="s">
        <v>174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66"/>
      <c r="AB314" s="66"/>
      <c r="AC314" s="80"/>
    </row>
    <row r="315" spans="1:68" ht="27" customHeight="1" x14ac:dyDescent="0.25">
      <c r="A315" s="63" t="s">
        <v>509</v>
      </c>
      <c r="B315" s="63" t="s">
        <v>510</v>
      </c>
      <c r="C315" s="36">
        <v>4301060387</v>
      </c>
      <c r="D315" s="561">
        <v>4607091380880</v>
      </c>
      <c r="E315" s="56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45</v>
      </c>
      <c r="M315" s="38" t="s">
        <v>86</v>
      </c>
      <c r="N315" s="38"/>
      <c r="O315" s="37">
        <v>30</v>
      </c>
      <c r="P315" s="6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4301060406</v>
      </c>
      <c r="D316" s="561">
        <v>4607091384482</v>
      </c>
      <c r="E316" s="56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6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515</v>
      </c>
      <c r="B317" s="63" t="s">
        <v>516</v>
      </c>
      <c r="C317" s="36">
        <v>4301060484</v>
      </c>
      <c r="D317" s="561">
        <v>4607091380897</v>
      </c>
      <c r="E317" s="56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45</v>
      </c>
      <c r="M317" s="38" t="s">
        <v>103</v>
      </c>
      <c r="N317" s="38"/>
      <c r="O317" s="37">
        <v>30</v>
      </c>
      <c r="P317" s="6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568"/>
      <c r="B318" s="568"/>
      <c r="C318" s="568"/>
      <c r="D318" s="568"/>
      <c r="E318" s="568"/>
      <c r="F318" s="568"/>
      <c r="G318" s="568"/>
      <c r="H318" s="568"/>
      <c r="I318" s="568"/>
      <c r="J318" s="568"/>
      <c r="K318" s="568"/>
      <c r="L318" s="568"/>
      <c r="M318" s="568"/>
      <c r="N318" s="568"/>
      <c r="O318" s="569"/>
      <c r="P318" s="565" t="s">
        <v>40</v>
      </c>
      <c r="Q318" s="566"/>
      <c r="R318" s="566"/>
      <c r="S318" s="566"/>
      <c r="T318" s="566"/>
      <c r="U318" s="566"/>
      <c r="V318" s="56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568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5" t="s">
        <v>40</v>
      </c>
      <c r="Q319" s="566"/>
      <c r="R319" s="566"/>
      <c r="S319" s="566"/>
      <c r="T319" s="566"/>
      <c r="U319" s="566"/>
      <c r="V319" s="56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560" t="s">
        <v>104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66"/>
      <c r="AB320" s="66"/>
      <c r="AC320" s="80"/>
    </row>
    <row r="321" spans="1:68" ht="27" customHeight="1" x14ac:dyDescent="0.25">
      <c r="A321" s="63" t="s">
        <v>518</v>
      </c>
      <c r="B321" s="63" t="s">
        <v>519</v>
      </c>
      <c r="C321" s="36">
        <v>4301030235</v>
      </c>
      <c r="D321" s="561">
        <v>4607091388381</v>
      </c>
      <c r="E321" s="56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661" t="s">
        <v>520</v>
      </c>
      <c r="Q321" s="563"/>
      <c r="R321" s="563"/>
      <c r="S321" s="563"/>
      <c r="T321" s="56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521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4301030232</v>
      </c>
      <c r="D322" s="561">
        <v>4607091388374</v>
      </c>
      <c r="E322" s="56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56" t="s">
        <v>524</v>
      </c>
      <c r="Q322" s="563"/>
      <c r="R322" s="563"/>
      <c r="S322" s="563"/>
      <c r="T322" s="56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521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4301032015</v>
      </c>
      <c r="D323" s="561">
        <v>4607091383102</v>
      </c>
      <c r="E323" s="56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87</v>
      </c>
      <c r="L323" s="37" t="s">
        <v>45</v>
      </c>
      <c r="M323" s="38" t="s">
        <v>109</v>
      </c>
      <c r="N323" s="38"/>
      <c r="O323" s="37">
        <v>180</v>
      </c>
      <c r="P323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527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4301030233</v>
      </c>
      <c r="D324" s="561">
        <v>4607091388404</v>
      </c>
      <c r="E324" s="56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568"/>
      <c r="B325" s="568"/>
      <c r="C325" s="568"/>
      <c r="D325" s="568"/>
      <c r="E325" s="568"/>
      <c r="F325" s="568"/>
      <c r="G325" s="568"/>
      <c r="H325" s="568"/>
      <c r="I325" s="568"/>
      <c r="J325" s="568"/>
      <c r="K325" s="568"/>
      <c r="L325" s="568"/>
      <c r="M325" s="568"/>
      <c r="N325" s="568"/>
      <c r="O325" s="569"/>
      <c r="P325" s="565" t="s">
        <v>40</v>
      </c>
      <c r="Q325" s="566"/>
      <c r="R325" s="566"/>
      <c r="S325" s="566"/>
      <c r="T325" s="566"/>
      <c r="U325" s="566"/>
      <c r="V325" s="56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568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5" t="s">
        <v>40</v>
      </c>
      <c r="Q326" s="566"/>
      <c r="R326" s="566"/>
      <c r="S326" s="566"/>
      <c r="T326" s="566"/>
      <c r="U326" s="566"/>
      <c r="V326" s="56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560" t="s">
        <v>530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66"/>
      <c r="AB327" s="66"/>
      <c r="AC327" s="80"/>
    </row>
    <row r="328" spans="1:68" ht="16.5" customHeight="1" x14ac:dyDescent="0.25">
      <c r="A328" s="63" t="s">
        <v>531</v>
      </c>
      <c r="B328" s="63" t="s">
        <v>532</v>
      </c>
      <c r="C328" s="36">
        <v>4301180007</v>
      </c>
      <c r="D328" s="561">
        <v>4680115881808</v>
      </c>
      <c r="E328" s="56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534</v>
      </c>
      <c r="N328" s="38"/>
      <c r="O328" s="37">
        <v>730</v>
      </c>
      <c r="P328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533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4301180006</v>
      </c>
      <c r="D329" s="561">
        <v>4680115881822</v>
      </c>
      <c r="E329" s="56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534</v>
      </c>
      <c r="N329" s="38"/>
      <c r="O329" s="37">
        <v>730</v>
      </c>
      <c r="P329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533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537</v>
      </c>
      <c r="B330" s="63" t="s">
        <v>538</v>
      </c>
      <c r="C330" s="36">
        <v>4301180001</v>
      </c>
      <c r="D330" s="561">
        <v>4680115880016</v>
      </c>
      <c r="E330" s="56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534</v>
      </c>
      <c r="N330" s="38"/>
      <c r="O330" s="37">
        <v>730</v>
      </c>
      <c r="P330" s="6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568"/>
      <c r="B331" s="568"/>
      <c r="C331" s="568"/>
      <c r="D331" s="568"/>
      <c r="E331" s="568"/>
      <c r="F331" s="568"/>
      <c r="G331" s="568"/>
      <c r="H331" s="568"/>
      <c r="I331" s="568"/>
      <c r="J331" s="568"/>
      <c r="K331" s="568"/>
      <c r="L331" s="568"/>
      <c r="M331" s="568"/>
      <c r="N331" s="568"/>
      <c r="O331" s="569"/>
      <c r="P331" s="565" t="s">
        <v>40</v>
      </c>
      <c r="Q331" s="566"/>
      <c r="R331" s="566"/>
      <c r="S331" s="566"/>
      <c r="T331" s="566"/>
      <c r="U331" s="566"/>
      <c r="V331" s="56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568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5" t="s">
        <v>40</v>
      </c>
      <c r="Q332" s="566"/>
      <c r="R332" s="566"/>
      <c r="S332" s="566"/>
      <c r="T332" s="566"/>
      <c r="U332" s="566"/>
      <c r="V332" s="56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576" t="s">
        <v>539</v>
      </c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6"/>
      <c r="P333" s="576"/>
      <c r="Q333" s="576"/>
      <c r="R333" s="576"/>
      <c r="S333" s="576"/>
      <c r="T333" s="576"/>
      <c r="U333" s="576"/>
      <c r="V333" s="576"/>
      <c r="W333" s="576"/>
      <c r="X333" s="576"/>
      <c r="Y333" s="576"/>
      <c r="Z333" s="576"/>
      <c r="AA333" s="65"/>
      <c r="AB333" s="65"/>
      <c r="AC333" s="79"/>
    </row>
    <row r="334" spans="1:68" ht="14.25" customHeight="1" x14ac:dyDescent="0.25">
      <c r="A334" s="560" t="s">
        <v>82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66"/>
      <c r="AB334" s="66"/>
      <c r="AC334" s="80"/>
    </row>
    <row r="335" spans="1:68" ht="27" customHeight="1" x14ac:dyDescent="0.25">
      <c r="A335" s="63" t="s">
        <v>540</v>
      </c>
      <c r="B335" s="63" t="s">
        <v>541</v>
      </c>
      <c r="C335" s="36">
        <v>4301051489</v>
      </c>
      <c r="D335" s="561">
        <v>4607091387919</v>
      </c>
      <c r="E335" s="56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45</v>
      </c>
      <c r="M335" s="38" t="s">
        <v>103</v>
      </c>
      <c r="N335" s="38"/>
      <c r="O335" s="37">
        <v>45</v>
      </c>
      <c r="P335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4301051461</v>
      </c>
      <c r="D336" s="561">
        <v>4680115883604</v>
      </c>
      <c r="E336" s="56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4301051864</v>
      </c>
      <c r="D337" s="561">
        <v>4680115883567</v>
      </c>
      <c r="E337" s="56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87</v>
      </c>
      <c r="L337" s="37" t="s">
        <v>45</v>
      </c>
      <c r="M337" s="38" t="s">
        <v>103</v>
      </c>
      <c r="N337" s="38"/>
      <c r="O337" s="37">
        <v>40</v>
      </c>
      <c r="P337" s="65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568"/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8"/>
      <c r="O338" s="569"/>
      <c r="P338" s="565" t="s">
        <v>40</v>
      </c>
      <c r="Q338" s="566"/>
      <c r="R338" s="566"/>
      <c r="S338" s="566"/>
      <c r="T338" s="566"/>
      <c r="U338" s="566"/>
      <c r="V338" s="56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568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5" t="s">
        <v>40</v>
      </c>
      <c r="Q339" s="566"/>
      <c r="R339" s="566"/>
      <c r="S339" s="566"/>
      <c r="T339" s="566"/>
      <c r="U339" s="566"/>
      <c r="V339" s="56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584" t="s">
        <v>549</v>
      </c>
      <c r="B340" s="584"/>
      <c r="C340" s="584"/>
      <c r="D340" s="584"/>
      <c r="E340" s="584"/>
      <c r="F340" s="584"/>
      <c r="G340" s="584"/>
      <c r="H340" s="584"/>
      <c r="I340" s="584"/>
      <c r="J340" s="584"/>
      <c r="K340" s="584"/>
      <c r="L340" s="584"/>
      <c r="M340" s="584"/>
      <c r="N340" s="584"/>
      <c r="O340" s="584"/>
      <c r="P340" s="584"/>
      <c r="Q340" s="584"/>
      <c r="R340" s="584"/>
      <c r="S340" s="584"/>
      <c r="T340" s="584"/>
      <c r="U340" s="584"/>
      <c r="V340" s="584"/>
      <c r="W340" s="584"/>
      <c r="X340" s="584"/>
      <c r="Y340" s="584"/>
      <c r="Z340" s="584"/>
      <c r="AA340" s="54"/>
      <c r="AB340" s="54"/>
      <c r="AC340" s="54"/>
    </row>
    <row r="341" spans="1:68" ht="16.5" customHeight="1" x14ac:dyDescent="0.25">
      <c r="A341" s="576" t="s">
        <v>550</v>
      </c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6"/>
      <c r="P341" s="576"/>
      <c r="Q341" s="576"/>
      <c r="R341" s="576"/>
      <c r="S341" s="576"/>
      <c r="T341" s="576"/>
      <c r="U341" s="576"/>
      <c r="V341" s="576"/>
      <c r="W341" s="576"/>
      <c r="X341" s="576"/>
      <c r="Y341" s="576"/>
      <c r="Z341" s="576"/>
      <c r="AA341" s="65"/>
      <c r="AB341" s="65"/>
      <c r="AC341" s="79"/>
    </row>
    <row r="342" spans="1:68" ht="14.25" customHeight="1" x14ac:dyDescent="0.25">
      <c r="A342" s="560" t="s">
        <v>112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66"/>
      <c r="AB342" s="66"/>
      <c r="AC342" s="80"/>
    </row>
    <row r="343" spans="1:68" ht="37.5" customHeight="1" x14ac:dyDescent="0.25">
      <c r="A343" s="63" t="s">
        <v>551</v>
      </c>
      <c r="B343" s="63" t="s">
        <v>552</v>
      </c>
      <c r="C343" s="36">
        <v>4301011869</v>
      </c>
      <c r="D343" s="561">
        <v>4680115884847</v>
      </c>
      <c r="E343" s="56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6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8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39">IFERROR(X343*I343/H343,"0")</f>
        <v>0</v>
      </c>
      <c r="BN343" s="78">
        <f t="shared" ref="BN343:BN349" si="40">IFERROR(Y343*I343/H343,"0")</f>
        <v>0</v>
      </c>
      <c r="BO343" s="78">
        <f t="shared" ref="BO343:BO349" si="41">IFERROR(1/J343*(X343/H343),"0")</f>
        <v>0</v>
      </c>
      <c r="BP343" s="78">
        <f t="shared" ref="BP343:BP349" si="42">IFERROR(1/J343*(Y343/H343),"0")</f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4301011870</v>
      </c>
      <c r="D344" s="561">
        <v>4680115884854</v>
      </c>
      <c r="E344" s="56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557</v>
      </c>
      <c r="B345" s="63" t="s">
        <v>558</v>
      </c>
      <c r="C345" s="36">
        <v>4301011867</v>
      </c>
      <c r="D345" s="561">
        <v>4680115884830</v>
      </c>
      <c r="E345" s="56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6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3"/>
      <c r="R345" s="563"/>
      <c r="S345" s="563"/>
      <c r="T345" s="56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561">
        <v>4607091383997</v>
      </c>
      <c r="E346" s="56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3"/>
      <c r="R346" s="563"/>
      <c r="S346" s="563"/>
      <c r="T346" s="56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4301011433</v>
      </c>
      <c r="D347" s="561">
        <v>4680115882638</v>
      </c>
      <c r="E347" s="56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116</v>
      </c>
      <c r="N347" s="38"/>
      <c r="O347" s="37">
        <v>90</v>
      </c>
      <c r="P347" s="6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4301011952</v>
      </c>
      <c r="D348" s="561">
        <v>4680115884922</v>
      </c>
      <c r="E348" s="56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6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ht="37.5" customHeight="1" x14ac:dyDescent="0.25">
      <c r="A349" s="63" t="s">
        <v>568</v>
      </c>
      <c r="B349" s="63" t="s">
        <v>569</v>
      </c>
      <c r="C349" s="36">
        <v>4301011868</v>
      </c>
      <c r="D349" s="561">
        <v>4680115884861</v>
      </c>
      <c r="E349" s="56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64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8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39"/>
        <v>0</v>
      </c>
      <c r="BN349" s="78">
        <f t="shared" si="40"/>
        <v>0</v>
      </c>
      <c r="BO349" s="78">
        <f t="shared" si="41"/>
        <v>0</v>
      </c>
      <c r="BP349" s="78">
        <f t="shared" si="42"/>
        <v>0</v>
      </c>
    </row>
    <row r="350" spans="1:68" x14ac:dyDescent="0.2">
      <c r="A350" s="568"/>
      <c r="B350" s="568"/>
      <c r="C350" s="568"/>
      <c r="D350" s="568"/>
      <c r="E350" s="568"/>
      <c r="F350" s="568"/>
      <c r="G350" s="568"/>
      <c r="H350" s="568"/>
      <c r="I350" s="568"/>
      <c r="J350" s="568"/>
      <c r="K350" s="568"/>
      <c r="L350" s="568"/>
      <c r="M350" s="568"/>
      <c r="N350" s="568"/>
      <c r="O350" s="569"/>
      <c r="P350" s="565" t="s">
        <v>40</v>
      </c>
      <c r="Q350" s="566"/>
      <c r="R350" s="566"/>
      <c r="S350" s="566"/>
      <c r="T350" s="566"/>
      <c r="U350" s="566"/>
      <c r="V350" s="56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568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5" t="s">
        <v>40</v>
      </c>
      <c r="Q351" s="566"/>
      <c r="R351" s="566"/>
      <c r="S351" s="566"/>
      <c r="T351" s="566"/>
      <c r="U351" s="566"/>
      <c r="V351" s="56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560" t="s">
        <v>144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66"/>
      <c r="AB352" s="66"/>
      <c r="AC352" s="80"/>
    </row>
    <row r="353" spans="1:68" ht="27" customHeight="1" x14ac:dyDescent="0.25">
      <c r="A353" s="63" t="s">
        <v>570</v>
      </c>
      <c r="B353" s="63" t="s">
        <v>571</v>
      </c>
      <c r="C353" s="36">
        <v>4301020178</v>
      </c>
      <c r="D353" s="561">
        <v>4607091383980</v>
      </c>
      <c r="E353" s="56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116</v>
      </c>
      <c r="N353" s="38"/>
      <c r="O353" s="37">
        <v>50</v>
      </c>
      <c r="P353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572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573</v>
      </c>
      <c r="B354" s="63" t="s">
        <v>574</v>
      </c>
      <c r="C354" s="36">
        <v>4301020179</v>
      </c>
      <c r="D354" s="561">
        <v>4607091384178</v>
      </c>
      <c r="E354" s="56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50</v>
      </c>
      <c r="P354" s="6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568"/>
      <c r="B355" s="568"/>
      <c r="C355" s="568"/>
      <c r="D355" s="568"/>
      <c r="E355" s="568"/>
      <c r="F355" s="568"/>
      <c r="G355" s="568"/>
      <c r="H355" s="568"/>
      <c r="I355" s="568"/>
      <c r="J355" s="568"/>
      <c r="K355" s="568"/>
      <c r="L355" s="568"/>
      <c r="M355" s="568"/>
      <c r="N355" s="568"/>
      <c r="O355" s="569"/>
      <c r="P355" s="565" t="s">
        <v>40</v>
      </c>
      <c r="Q355" s="566"/>
      <c r="R355" s="566"/>
      <c r="S355" s="566"/>
      <c r="T355" s="566"/>
      <c r="U355" s="566"/>
      <c r="V355" s="56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568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5" t="s">
        <v>40</v>
      </c>
      <c r="Q356" s="566"/>
      <c r="R356" s="566"/>
      <c r="S356" s="566"/>
      <c r="T356" s="566"/>
      <c r="U356" s="566"/>
      <c r="V356" s="56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560" t="s">
        <v>82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4301051903</v>
      </c>
      <c r="D358" s="561">
        <v>4607091383928</v>
      </c>
      <c r="E358" s="56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45</v>
      </c>
      <c r="M358" s="38" t="s">
        <v>86</v>
      </c>
      <c r="N358" s="38"/>
      <c r="O358" s="37">
        <v>40</v>
      </c>
      <c r="P358" s="6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4301051897</v>
      </c>
      <c r="D359" s="561">
        <v>4607091384260</v>
      </c>
      <c r="E359" s="56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63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68"/>
      <c r="B360" s="568"/>
      <c r="C360" s="568"/>
      <c r="D360" s="568"/>
      <c r="E360" s="568"/>
      <c r="F360" s="568"/>
      <c r="G360" s="568"/>
      <c r="H360" s="568"/>
      <c r="I360" s="568"/>
      <c r="J360" s="568"/>
      <c r="K360" s="568"/>
      <c r="L360" s="568"/>
      <c r="M360" s="568"/>
      <c r="N360" s="568"/>
      <c r="O360" s="569"/>
      <c r="P360" s="565" t="s">
        <v>40</v>
      </c>
      <c r="Q360" s="566"/>
      <c r="R360" s="566"/>
      <c r="S360" s="566"/>
      <c r="T360" s="566"/>
      <c r="U360" s="566"/>
      <c r="V360" s="56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568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5" t="s">
        <v>40</v>
      </c>
      <c r="Q361" s="566"/>
      <c r="R361" s="566"/>
      <c r="S361" s="566"/>
      <c r="T361" s="566"/>
      <c r="U361" s="566"/>
      <c r="V361" s="56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560" t="s">
        <v>174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66"/>
      <c r="AB362" s="66"/>
      <c r="AC362" s="80"/>
    </row>
    <row r="363" spans="1:68" ht="16.5" customHeight="1" x14ac:dyDescent="0.25">
      <c r="A363" s="63" t="s">
        <v>581</v>
      </c>
      <c r="B363" s="63" t="s">
        <v>582</v>
      </c>
      <c r="C363" s="36">
        <v>4301060524</v>
      </c>
      <c r="D363" s="561">
        <v>4607091384673</v>
      </c>
      <c r="E363" s="56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86</v>
      </c>
      <c r="N363" s="38"/>
      <c r="O363" s="37">
        <v>40</v>
      </c>
      <c r="P363" s="640" t="s">
        <v>583</v>
      </c>
      <c r="Q363" s="563"/>
      <c r="R363" s="563"/>
      <c r="S363" s="563"/>
      <c r="T363" s="56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584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568"/>
      <c r="B364" s="568"/>
      <c r="C364" s="568"/>
      <c r="D364" s="568"/>
      <c r="E364" s="568"/>
      <c r="F364" s="568"/>
      <c r="G364" s="568"/>
      <c r="H364" s="568"/>
      <c r="I364" s="568"/>
      <c r="J364" s="568"/>
      <c r="K364" s="568"/>
      <c r="L364" s="568"/>
      <c r="M364" s="568"/>
      <c r="N364" s="568"/>
      <c r="O364" s="569"/>
      <c r="P364" s="565" t="s">
        <v>40</v>
      </c>
      <c r="Q364" s="566"/>
      <c r="R364" s="566"/>
      <c r="S364" s="566"/>
      <c r="T364" s="566"/>
      <c r="U364" s="566"/>
      <c r="V364" s="56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568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5" t="s">
        <v>40</v>
      </c>
      <c r="Q365" s="566"/>
      <c r="R365" s="566"/>
      <c r="S365" s="566"/>
      <c r="T365" s="566"/>
      <c r="U365" s="566"/>
      <c r="V365" s="56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576" t="s">
        <v>585</v>
      </c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6"/>
      <c r="P366" s="576"/>
      <c r="Q366" s="576"/>
      <c r="R366" s="576"/>
      <c r="S366" s="576"/>
      <c r="T366" s="576"/>
      <c r="U366" s="576"/>
      <c r="V366" s="576"/>
      <c r="W366" s="576"/>
      <c r="X366" s="576"/>
      <c r="Y366" s="576"/>
      <c r="Z366" s="576"/>
      <c r="AA366" s="65"/>
      <c r="AB366" s="65"/>
      <c r="AC366" s="79"/>
    </row>
    <row r="367" spans="1:68" ht="14.25" customHeight="1" x14ac:dyDescent="0.25">
      <c r="A367" s="560" t="s">
        <v>112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66"/>
      <c r="AB367" s="66"/>
      <c r="AC367" s="80"/>
    </row>
    <row r="368" spans="1:68" ht="37.5" customHeight="1" x14ac:dyDescent="0.25">
      <c r="A368" s="63" t="s">
        <v>586</v>
      </c>
      <c r="B368" s="63" t="s">
        <v>587</v>
      </c>
      <c r="C368" s="36">
        <v>4301011873</v>
      </c>
      <c r="D368" s="561">
        <v>4680115881907</v>
      </c>
      <c r="E368" s="56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4301011875</v>
      </c>
      <c r="D369" s="561">
        <v>4680115884885</v>
      </c>
      <c r="E369" s="56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6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4301011871</v>
      </c>
      <c r="D370" s="561">
        <v>4680115884908</v>
      </c>
      <c r="E370" s="56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80</v>
      </c>
      <c r="N370" s="38"/>
      <c r="O370" s="37">
        <v>60</v>
      </c>
      <c r="P370" s="63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591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568"/>
      <c r="B371" s="568"/>
      <c r="C371" s="568"/>
      <c r="D371" s="568"/>
      <c r="E371" s="568"/>
      <c r="F371" s="568"/>
      <c r="G371" s="568"/>
      <c r="H371" s="568"/>
      <c r="I371" s="568"/>
      <c r="J371" s="568"/>
      <c r="K371" s="568"/>
      <c r="L371" s="568"/>
      <c r="M371" s="568"/>
      <c r="N371" s="568"/>
      <c r="O371" s="569"/>
      <c r="P371" s="565" t="s">
        <v>40</v>
      </c>
      <c r="Q371" s="566"/>
      <c r="R371" s="566"/>
      <c r="S371" s="566"/>
      <c r="T371" s="566"/>
      <c r="U371" s="566"/>
      <c r="V371" s="56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568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5" t="s">
        <v>40</v>
      </c>
      <c r="Q372" s="566"/>
      <c r="R372" s="566"/>
      <c r="S372" s="566"/>
      <c r="T372" s="566"/>
      <c r="U372" s="566"/>
      <c r="V372" s="56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560" t="s">
        <v>76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66"/>
      <c r="AB373" s="66"/>
      <c r="AC373" s="80"/>
    </row>
    <row r="374" spans="1:68" ht="27" customHeight="1" x14ac:dyDescent="0.25">
      <c r="A374" s="63" t="s">
        <v>594</v>
      </c>
      <c r="B374" s="63" t="s">
        <v>595</v>
      </c>
      <c r="C374" s="36">
        <v>4301031303</v>
      </c>
      <c r="D374" s="561">
        <v>4607091384802</v>
      </c>
      <c r="E374" s="56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120</v>
      </c>
      <c r="L374" s="37" t="s">
        <v>45</v>
      </c>
      <c r="M374" s="38" t="s">
        <v>80</v>
      </c>
      <c r="N374" s="38"/>
      <c r="O374" s="37">
        <v>35</v>
      </c>
      <c r="P374" s="6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596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568"/>
      <c r="B375" s="568"/>
      <c r="C375" s="568"/>
      <c r="D375" s="568"/>
      <c r="E375" s="568"/>
      <c r="F375" s="568"/>
      <c r="G375" s="568"/>
      <c r="H375" s="568"/>
      <c r="I375" s="568"/>
      <c r="J375" s="568"/>
      <c r="K375" s="568"/>
      <c r="L375" s="568"/>
      <c r="M375" s="568"/>
      <c r="N375" s="568"/>
      <c r="O375" s="569"/>
      <c r="P375" s="565" t="s">
        <v>40</v>
      </c>
      <c r="Q375" s="566"/>
      <c r="R375" s="566"/>
      <c r="S375" s="566"/>
      <c r="T375" s="566"/>
      <c r="U375" s="566"/>
      <c r="V375" s="56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568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5" t="s">
        <v>40</v>
      </c>
      <c r="Q376" s="566"/>
      <c r="R376" s="566"/>
      <c r="S376" s="566"/>
      <c r="T376" s="566"/>
      <c r="U376" s="566"/>
      <c r="V376" s="56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560" t="s">
        <v>82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66"/>
      <c r="AB377" s="66"/>
      <c r="AC377" s="80"/>
    </row>
    <row r="378" spans="1:68" ht="27" customHeight="1" x14ac:dyDescent="0.25">
      <c r="A378" s="63" t="s">
        <v>597</v>
      </c>
      <c r="B378" s="63" t="s">
        <v>598</v>
      </c>
      <c r="C378" s="36">
        <v>4301051899</v>
      </c>
      <c r="D378" s="561">
        <v>4607091384246</v>
      </c>
      <c r="E378" s="56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117</v>
      </c>
      <c r="L378" s="37" t="s">
        <v>45</v>
      </c>
      <c r="M378" s="38" t="s">
        <v>86</v>
      </c>
      <c r="N378" s="38"/>
      <c r="O378" s="37">
        <v>40</v>
      </c>
      <c r="P378" s="63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599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4301051660</v>
      </c>
      <c r="D379" s="561">
        <v>4607091384253</v>
      </c>
      <c r="E379" s="56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87</v>
      </c>
      <c r="L379" s="37" t="s">
        <v>45</v>
      </c>
      <c r="M379" s="38" t="s">
        <v>86</v>
      </c>
      <c r="N379" s="38"/>
      <c r="O379" s="37">
        <v>40</v>
      </c>
      <c r="P379" s="6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599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568"/>
      <c r="B380" s="568"/>
      <c r="C380" s="568"/>
      <c r="D380" s="568"/>
      <c r="E380" s="568"/>
      <c r="F380" s="568"/>
      <c r="G380" s="568"/>
      <c r="H380" s="568"/>
      <c r="I380" s="568"/>
      <c r="J380" s="568"/>
      <c r="K380" s="568"/>
      <c r="L380" s="568"/>
      <c r="M380" s="568"/>
      <c r="N380" s="568"/>
      <c r="O380" s="569"/>
      <c r="P380" s="565" t="s">
        <v>40</v>
      </c>
      <c r="Q380" s="566"/>
      <c r="R380" s="566"/>
      <c r="S380" s="566"/>
      <c r="T380" s="566"/>
      <c r="U380" s="566"/>
      <c r="V380" s="56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568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5" t="s">
        <v>40</v>
      </c>
      <c r="Q381" s="566"/>
      <c r="R381" s="566"/>
      <c r="S381" s="566"/>
      <c r="T381" s="566"/>
      <c r="U381" s="566"/>
      <c r="V381" s="56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560" t="s">
        <v>174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66"/>
      <c r="AB382" s="66"/>
      <c r="AC382" s="80"/>
    </row>
    <row r="383" spans="1:68" ht="27" customHeight="1" x14ac:dyDescent="0.25">
      <c r="A383" s="63" t="s">
        <v>602</v>
      </c>
      <c r="B383" s="63" t="s">
        <v>603</v>
      </c>
      <c r="C383" s="36">
        <v>4301060441</v>
      </c>
      <c r="D383" s="561">
        <v>4607091389357</v>
      </c>
      <c r="E383" s="56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117</v>
      </c>
      <c r="L383" s="37" t="s">
        <v>45</v>
      </c>
      <c r="M383" s="38" t="s">
        <v>86</v>
      </c>
      <c r="N383" s="38"/>
      <c r="O383" s="37">
        <v>40</v>
      </c>
      <c r="P383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604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568"/>
      <c r="B384" s="568"/>
      <c r="C384" s="568"/>
      <c r="D384" s="568"/>
      <c r="E384" s="568"/>
      <c r="F384" s="568"/>
      <c r="G384" s="568"/>
      <c r="H384" s="568"/>
      <c r="I384" s="568"/>
      <c r="J384" s="568"/>
      <c r="K384" s="568"/>
      <c r="L384" s="568"/>
      <c r="M384" s="568"/>
      <c r="N384" s="568"/>
      <c r="O384" s="569"/>
      <c r="P384" s="565" t="s">
        <v>40</v>
      </c>
      <c r="Q384" s="566"/>
      <c r="R384" s="566"/>
      <c r="S384" s="566"/>
      <c r="T384" s="566"/>
      <c r="U384" s="566"/>
      <c r="V384" s="56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568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5" t="s">
        <v>40</v>
      </c>
      <c r="Q385" s="566"/>
      <c r="R385" s="566"/>
      <c r="S385" s="566"/>
      <c r="T385" s="566"/>
      <c r="U385" s="566"/>
      <c r="V385" s="56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584" t="s">
        <v>605</v>
      </c>
      <c r="B386" s="584"/>
      <c r="C386" s="584"/>
      <c r="D386" s="584"/>
      <c r="E386" s="584"/>
      <c r="F386" s="584"/>
      <c r="G386" s="584"/>
      <c r="H386" s="584"/>
      <c r="I386" s="584"/>
      <c r="J386" s="584"/>
      <c r="K386" s="584"/>
      <c r="L386" s="584"/>
      <c r="M386" s="584"/>
      <c r="N386" s="584"/>
      <c r="O386" s="584"/>
      <c r="P386" s="584"/>
      <c r="Q386" s="584"/>
      <c r="R386" s="584"/>
      <c r="S386" s="584"/>
      <c r="T386" s="584"/>
      <c r="U386" s="584"/>
      <c r="V386" s="584"/>
      <c r="W386" s="584"/>
      <c r="X386" s="584"/>
      <c r="Y386" s="584"/>
      <c r="Z386" s="584"/>
      <c r="AA386" s="54"/>
      <c r="AB386" s="54"/>
      <c r="AC386" s="54"/>
    </row>
    <row r="387" spans="1:68" ht="16.5" customHeight="1" x14ac:dyDescent="0.25">
      <c r="A387" s="576" t="s">
        <v>606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65"/>
      <c r="AB387" s="65"/>
      <c r="AC387" s="79"/>
    </row>
    <row r="388" spans="1:68" ht="14.25" customHeight="1" x14ac:dyDescent="0.25">
      <c r="A388" s="560" t="s">
        <v>76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66"/>
      <c r="AB388" s="66"/>
      <c r="AC388" s="80"/>
    </row>
    <row r="389" spans="1:68" ht="27" customHeight="1" x14ac:dyDescent="0.25">
      <c r="A389" s="63" t="s">
        <v>607</v>
      </c>
      <c r="B389" s="63" t="s">
        <v>608</v>
      </c>
      <c r="C389" s="36">
        <v>4301031405</v>
      </c>
      <c r="D389" s="561">
        <v>4680115886100</v>
      </c>
      <c r="E389" s="56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6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4">IFERROR(X389*I389/H389,"0")</f>
        <v>0</v>
      </c>
      <c r="BN389" s="78">
        <f t="shared" ref="BN389:BN398" si="45">IFERROR(Y389*I389/H389,"0")</f>
        <v>0</v>
      </c>
      <c r="BO389" s="78">
        <f t="shared" ref="BO389:BO398" si="46">IFERROR(1/J389*(X389/H389),"0")</f>
        <v>0</v>
      </c>
      <c r="BP389" s="78">
        <f t="shared" ref="BP389:BP398" si="47">IFERROR(1/J389*(Y389/H389),"0")</f>
        <v>0</v>
      </c>
    </row>
    <row r="390" spans="1:68" ht="27" customHeight="1" x14ac:dyDescent="0.25">
      <c r="A390" s="63" t="s">
        <v>610</v>
      </c>
      <c r="B390" s="63" t="s">
        <v>611</v>
      </c>
      <c r="C390" s="36">
        <v>4301031406</v>
      </c>
      <c r="D390" s="561">
        <v>4680115886117</v>
      </c>
      <c r="E390" s="56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610</v>
      </c>
      <c r="B391" s="63" t="s">
        <v>613</v>
      </c>
      <c r="C391" s="36">
        <v>4301031382</v>
      </c>
      <c r="D391" s="561">
        <v>4680115886117</v>
      </c>
      <c r="E391" s="56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612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4301031402</v>
      </c>
      <c r="D392" s="561">
        <v>4680115886124</v>
      </c>
      <c r="E392" s="56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6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4301031366</v>
      </c>
      <c r="D393" s="561">
        <v>4680115883147</v>
      </c>
      <c r="E393" s="56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ref="Z393:Z398" si="48">IFERROR(IF(Y393=0,"",ROUNDUP(Y393/H393,0)*0.00502),"")</f>
        <v/>
      </c>
      <c r="AA393" s="68" t="s">
        <v>45</v>
      </c>
      <c r="AB393" s="69" t="s">
        <v>45</v>
      </c>
      <c r="AC393" s="452" t="s">
        <v>609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27" customHeight="1" x14ac:dyDescent="0.25">
      <c r="A394" s="63" t="s">
        <v>619</v>
      </c>
      <c r="B394" s="63" t="s">
        <v>620</v>
      </c>
      <c r="C394" s="36">
        <v>4301031362</v>
      </c>
      <c r="D394" s="561">
        <v>4607091384338</v>
      </c>
      <c r="E394" s="56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2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609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37.5" customHeight="1" x14ac:dyDescent="0.25">
      <c r="A395" s="63" t="s">
        <v>621</v>
      </c>
      <c r="B395" s="63" t="s">
        <v>622</v>
      </c>
      <c r="C395" s="36">
        <v>4301031361</v>
      </c>
      <c r="D395" s="561">
        <v>4607091389524</v>
      </c>
      <c r="E395" s="56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4301031364</v>
      </c>
      <c r="D396" s="561">
        <v>4680115883161</v>
      </c>
      <c r="E396" s="56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4301031358</v>
      </c>
      <c r="D397" s="561">
        <v>4607091389531</v>
      </c>
      <c r="E397" s="56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ht="37.5" customHeight="1" x14ac:dyDescent="0.25">
      <c r="A398" s="63" t="s">
        <v>630</v>
      </c>
      <c r="B398" s="63" t="s">
        <v>631</v>
      </c>
      <c r="C398" s="36">
        <v>4301031360</v>
      </c>
      <c r="D398" s="561">
        <v>4607091384345</v>
      </c>
      <c r="E398" s="56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6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3"/>
        <v>0</v>
      </c>
      <c r="Z398" s="41" t="str">
        <f t="shared" si="48"/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 t="shared" si="44"/>
        <v>0</v>
      </c>
      <c r="BN398" s="78">
        <f t="shared" si="45"/>
        <v>0</v>
      </c>
      <c r="BO398" s="78">
        <f t="shared" si="46"/>
        <v>0</v>
      </c>
      <c r="BP398" s="78">
        <f t="shared" si="47"/>
        <v>0</v>
      </c>
    </row>
    <row r="399" spans="1:68" x14ac:dyDescent="0.2">
      <c r="A399" s="568"/>
      <c r="B399" s="568"/>
      <c r="C399" s="568"/>
      <c r="D399" s="568"/>
      <c r="E399" s="568"/>
      <c r="F399" s="568"/>
      <c r="G399" s="568"/>
      <c r="H399" s="568"/>
      <c r="I399" s="568"/>
      <c r="J399" s="568"/>
      <c r="K399" s="568"/>
      <c r="L399" s="568"/>
      <c r="M399" s="568"/>
      <c r="N399" s="568"/>
      <c r="O399" s="569"/>
      <c r="P399" s="565" t="s">
        <v>40</v>
      </c>
      <c r="Q399" s="566"/>
      <c r="R399" s="566"/>
      <c r="S399" s="566"/>
      <c r="T399" s="566"/>
      <c r="U399" s="566"/>
      <c r="V399" s="56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568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5" t="s">
        <v>40</v>
      </c>
      <c r="Q400" s="566"/>
      <c r="R400" s="566"/>
      <c r="S400" s="566"/>
      <c r="T400" s="566"/>
      <c r="U400" s="566"/>
      <c r="V400" s="56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560" t="s">
        <v>82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66"/>
      <c r="AB401" s="66"/>
      <c r="AC401" s="80"/>
    </row>
    <row r="402" spans="1:68" ht="27" customHeight="1" x14ac:dyDescent="0.25">
      <c r="A402" s="63" t="s">
        <v>632</v>
      </c>
      <c r="B402" s="63" t="s">
        <v>633</v>
      </c>
      <c r="C402" s="36">
        <v>4301051284</v>
      </c>
      <c r="D402" s="561">
        <v>4607091384352</v>
      </c>
      <c r="E402" s="56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86</v>
      </c>
      <c r="N402" s="38"/>
      <c r="O402" s="37">
        <v>45</v>
      </c>
      <c r="P402" s="6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635</v>
      </c>
      <c r="B403" s="63" t="s">
        <v>636</v>
      </c>
      <c r="C403" s="36">
        <v>4301051431</v>
      </c>
      <c r="D403" s="561">
        <v>4607091389654</v>
      </c>
      <c r="E403" s="56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87</v>
      </c>
      <c r="L403" s="37" t="s">
        <v>45</v>
      </c>
      <c r="M403" s="38" t="s">
        <v>86</v>
      </c>
      <c r="N403" s="38"/>
      <c r="O403" s="37">
        <v>45</v>
      </c>
      <c r="P403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568"/>
      <c r="B404" s="568"/>
      <c r="C404" s="568"/>
      <c r="D404" s="568"/>
      <c r="E404" s="568"/>
      <c r="F404" s="568"/>
      <c r="G404" s="568"/>
      <c r="H404" s="568"/>
      <c r="I404" s="568"/>
      <c r="J404" s="568"/>
      <c r="K404" s="568"/>
      <c r="L404" s="568"/>
      <c r="M404" s="568"/>
      <c r="N404" s="568"/>
      <c r="O404" s="569"/>
      <c r="P404" s="565" t="s">
        <v>40</v>
      </c>
      <c r="Q404" s="566"/>
      <c r="R404" s="566"/>
      <c r="S404" s="566"/>
      <c r="T404" s="566"/>
      <c r="U404" s="566"/>
      <c r="V404" s="56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568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5" t="s">
        <v>40</v>
      </c>
      <c r="Q405" s="566"/>
      <c r="R405" s="566"/>
      <c r="S405" s="566"/>
      <c r="T405" s="566"/>
      <c r="U405" s="566"/>
      <c r="V405" s="56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576" t="s">
        <v>638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65"/>
      <c r="AB406" s="65"/>
      <c r="AC406" s="79"/>
    </row>
    <row r="407" spans="1:68" ht="14.25" customHeight="1" x14ac:dyDescent="0.25">
      <c r="A407" s="560" t="s">
        <v>144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66"/>
      <c r="AB407" s="66"/>
      <c r="AC407" s="80"/>
    </row>
    <row r="408" spans="1:68" ht="27" customHeight="1" x14ac:dyDescent="0.25">
      <c r="A408" s="63" t="s">
        <v>639</v>
      </c>
      <c r="B408" s="63" t="s">
        <v>640</v>
      </c>
      <c r="C408" s="36">
        <v>4301020319</v>
      </c>
      <c r="D408" s="561">
        <v>4680115885240</v>
      </c>
      <c r="E408" s="56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87</v>
      </c>
      <c r="L408" s="37" t="s">
        <v>45</v>
      </c>
      <c r="M408" s="38" t="s">
        <v>80</v>
      </c>
      <c r="N408" s="38"/>
      <c r="O408" s="37">
        <v>40</v>
      </c>
      <c r="P408" s="61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641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568"/>
      <c r="B409" s="568"/>
      <c r="C409" s="568"/>
      <c r="D409" s="568"/>
      <c r="E409" s="568"/>
      <c r="F409" s="568"/>
      <c r="G409" s="568"/>
      <c r="H409" s="568"/>
      <c r="I409" s="568"/>
      <c r="J409" s="568"/>
      <c r="K409" s="568"/>
      <c r="L409" s="568"/>
      <c r="M409" s="568"/>
      <c r="N409" s="568"/>
      <c r="O409" s="569"/>
      <c r="P409" s="565" t="s">
        <v>40</v>
      </c>
      <c r="Q409" s="566"/>
      <c r="R409" s="566"/>
      <c r="S409" s="566"/>
      <c r="T409" s="566"/>
      <c r="U409" s="566"/>
      <c r="V409" s="56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568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5" t="s">
        <v>40</v>
      </c>
      <c r="Q410" s="566"/>
      <c r="R410" s="566"/>
      <c r="S410" s="566"/>
      <c r="T410" s="566"/>
      <c r="U410" s="566"/>
      <c r="V410" s="56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560" t="s">
        <v>76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66"/>
      <c r="AB411" s="66"/>
      <c r="AC411" s="80"/>
    </row>
    <row r="412" spans="1:68" ht="27" customHeight="1" x14ac:dyDescent="0.25">
      <c r="A412" s="63" t="s">
        <v>642</v>
      </c>
      <c r="B412" s="63" t="s">
        <v>643</v>
      </c>
      <c r="C412" s="36">
        <v>4301031403</v>
      </c>
      <c r="D412" s="561">
        <v>4680115886094</v>
      </c>
      <c r="E412" s="56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45</v>
      </c>
      <c r="M412" s="38" t="s">
        <v>116</v>
      </c>
      <c r="N412" s="38"/>
      <c r="O412" s="37">
        <v>50</v>
      </c>
      <c r="P412" s="61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4301031363</v>
      </c>
      <c r="D413" s="561">
        <v>4607091389425</v>
      </c>
      <c r="E413" s="56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4301031373</v>
      </c>
      <c r="D414" s="561">
        <v>4680115880771</v>
      </c>
      <c r="E414" s="56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4301031359</v>
      </c>
      <c r="D415" s="561">
        <v>4607091389500</v>
      </c>
      <c r="E415" s="56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6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650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68"/>
      <c r="B416" s="568"/>
      <c r="C416" s="568"/>
      <c r="D416" s="568"/>
      <c r="E416" s="568"/>
      <c r="F416" s="568"/>
      <c r="G416" s="568"/>
      <c r="H416" s="568"/>
      <c r="I416" s="568"/>
      <c r="J416" s="568"/>
      <c r="K416" s="568"/>
      <c r="L416" s="568"/>
      <c r="M416" s="568"/>
      <c r="N416" s="568"/>
      <c r="O416" s="569"/>
      <c r="P416" s="565" t="s">
        <v>40</v>
      </c>
      <c r="Q416" s="566"/>
      <c r="R416" s="566"/>
      <c r="S416" s="566"/>
      <c r="T416" s="566"/>
      <c r="U416" s="566"/>
      <c r="V416" s="56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568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5" t="s">
        <v>40</v>
      </c>
      <c r="Q417" s="566"/>
      <c r="R417" s="566"/>
      <c r="S417" s="566"/>
      <c r="T417" s="566"/>
      <c r="U417" s="566"/>
      <c r="V417" s="56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576" t="s">
        <v>653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65"/>
      <c r="AB418" s="65"/>
      <c r="AC418" s="79"/>
    </row>
    <row r="419" spans="1:68" ht="14.25" customHeight="1" x14ac:dyDescent="0.25">
      <c r="A419" s="560" t="s">
        <v>76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66"/>
      <c r="AB419" s="66"/>
      <c r="AC419" s="80"/>
    </row>
    <row r="420" spans="1:68" ht="27" customHeight="1" x14ac:dyDescent="0.25">
      <c r="A420" s="63" t="s">
        <v>654</v>
      </c>
      <c r="B420" s="63" t="s">
        <v>655</v>
      </c>
      <c r="C420" s="36">
        <v>4301031347</v>
      </c>
      <c r="D420" s="561">
        <v>4680115885110</v>
      </c>
      <c r="E420" s="56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87</v>
      </c>
      <c r="L420" s="37" t="s">
        <v>45</v>
      </c>
      <c r="M420" s="38" t="s">
        <v>80</v>
      </c>
      <c r="N420" s="38"/>
      <c r="O420" s="37">
        <v>50</v>
      </c>
      <c r="P420" s="6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656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568"/>
      <c r="B421" s="568"/>
      <c r="C421" s="568"/>
      <c r="D421" s="568"/>
      <c r="E421" s="568"/>
      <c r="F421" s="568"/>
      <c r="G421" s="568"/>
      <c r="H421" s="568"/>
      <c r="I421" s="568"/>
      <c r="J421" s="568"/>
      <c r="K421" s="568"/>
      <c r="L421" s="568"/>
      <c r="M421" s="568"/>
      <c r="N421" s="568"/>
      <c r="O421" s="569"/>
      <c r="P421" s="565" t="s">
        <v>40</v>
      </c>
      <c r="Q421" s="566"/>
      <c r="R421" s="566"/>
      <c r="S421" s="566"/>
      <c r="T421" s="566"/>
      <c r="U421" s="566"/>
      <c r="V421" s="56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568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5" t="s">
        <v>40</v>
      </c>
      <c r="Q422" s="566"/>
      <c r="R422" s="566"/>
      <c r="S422" s="566"/>
      <c r="T422" s="566"/>
      <c r="U422" s="566"/>
      <c r="V422" s="56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576" t="s">
        <v>657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65"/>
      <c r="AB423" s="65"/>
      <c r="AC423" s="79"/>
    </row>
    <row r="424" spans="1:68" ht="14.25" customHeight="1" x14ac:dyDescent="0.25">
      <c r="A424" s="560" t="s">
        <v>76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66"/>
      <c r="AB424" s="66"/>
      <c r="AC424" s="80"/>
    </row>
    <row r="425" spans="1:68" ht="27" customHeight="1" x14ac:dyDescent="0.25">
      <c r="A425" s="63" t="s">
        <v>658</v>
      </c>
      <c r="B425" s="63" t="s">
        <v>659</v>
      </c>
      <c r="C425" s="36">
        <v>4301031261</v>
      </c>
      <c r="D425" s="561">
        <v>4680115885103</v>
      </c>
      <c r="E425" s="56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87</v>
      </c>
      <c r="L425" s="37" t="s">
        <v>45</v>
      </c>
      <c r="M425" s="38" t="s">
        <v>80</v>
      </c>
      <c r="N425" s="38"/>
      <c r="O425" s="37">
        <v>40</v>
      </c>
      <c r="P425" s="6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660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568"/>
      <c r="B426" s="568"/>
      <c r="C426" s="568"/>
      <c r="D426" s="568"/>
      <c r="E426" s="568"/>
      <c r="F426" s="568"/>
      <c r="G426" s="568"/>
      <c r="H426" s="568"/>
      <c r="I426" s="568"/>
      <c r="J426" s="568"/>
      <c r="K426" s="568"/>
      <c r="L426" s="568"/>
      <c r="M426" s="568"/>
      <c r="N426" s="568"/>
      <c r="O426" s="569"/>
      <c r="P426" s="565" t="s">
        <v>40</v>
      </c>
      <c r="Q426" s="566"/>
      <c r="R426" s="566"/>
      <c r="S426" s="566"/>
      <c r="T426" s="566"/>
      <c r="U426" s="566"/>
      <c r="V426" s="56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568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5" t="s">
        <v>40</v>
      </c>
      <c r="Q427" s="566"/>
      <c r="R427" s="566"/>
      <c r="S427" s="566"/>
      <c r="T427" s="566"/>
      <c r="U427" s="566"/>
      <c r="V427" s="56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584" t="s">
        <v>661</v>
      </c>
      <c r="B428" s="584"/>
      <c r="C428" s="584"/>
      <c r="D428" s="584"/>
      <c r="E428" s="584"/>
      <c r="F428" s="584"/>
      <c r="G428" s="584"/>
      <c r="H428" s="584"/>
      <c r="I428" s="584"/>
      <c r="J428" s="584"/>
      <c r="K428" s="584"/>
      <c r="L428" s="584"/>
      <c r="M428" s="584"/>
      <c r="N428" s="584"/>
      <c r="O428" s="584"/>
      <c r="P428" s="584"/>
      <c r="Q428" s="584"/>
      <c r="R428" s="584"/>
      <c r="S428" s="584"/>
      <c r="T428" s="584"/>
      <c r="U428" s="584"/>
      <c r="V428" s="584"/>
      <c r="W428" s="584"/>
      <c r="X428" s="584"/>
      <c r="Y428" s="584"/>
      <c r="Z428" s="584"/>
      <c r="AA428" s="54"/>
      <c r="AB428" s="54"/>
      <c r="AC428" s="54"/>
    </row>
    <row r="429" spans="1:68" ht="16.5" customHeight="1" x14ac:dyDescent="0.25">
      <c r="A429" s="576" t="s">
        <v>661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65"/>
      <c r="AB429" s="65"/>
      <c r="AC429" s="79"/>
    </row>
    <row r="430" spans="1:68" ht="14.25" customHeight="1" x14ac:dyDescent="0.25">
      <c r="A430" s="560" t="s">
        <v>112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66"/>
      <c r="AB430" s="66"/>
      <c r="AC430" s="80"/>
    </row>
    <row r="431" spans="1:68" ht="27" customHeight="1" x14ac:dyDescent="0.25">
      <c r="A431" s="63" t="s">
        <v>662</v>
      </c>
      <c r="B431" s="63" t="s">
        <v>663</v>
      </c>
      <c r="C431" s="36">
        <v>4301011795</v>
      </c>
      <c r="D431" s="561">
        <v>4607091389067</v>
      </c>
      <c r="E431" s="56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2" si="49">IFERROR(IF(X431="",0,CEILING((X431/$H431),1)*$H431),"")</f>
        <v>0</v>
      </c>
      <c r="Z431" s="41" t="str">
        <f t="shared" ref="Z431:Z436" si="50">IFERROR(IF(Y431=0,"",ROUNDUP(Y431/H431,0)*0.01196),"")</f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2" si="51">IFERROR(X431*I431/H431,"0")</f>
        <v>0</v>
      </c>
      <c r="BN431" s="78">
        <f t="shared" ref="BN431:BN442" si="52">IFERROR(Y431*I431/H431,"0")</f>
        <v>0</v>
      </c>
      <c r="BO431" s="78">
        <f t="shared" ref="BO431:BO442" si="53">IFERROR(1/J431*(X431/H431),"0")</f>
        <v>0</v>
      </c>
      <c r="BP431" s="78">
        <f t="shared" ref="BP431:BP442" si="54">IFERROR(1/J431*(Y431/H431),"0")</f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4301011961</v>
      </c>
      <c r="D432" s="561">
        <v>4680115885271</v>
      </c>
      <c r="E432" s="56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4301011376</v>
      </c>
      <c r="D433" s="561">
        <v>4680115885226</v>
      </c>
      <c r="E433" s="56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86</v>
      </c>
      <c r="N433" s="38"/>
      <c r="O433" s="37">
        <v>60</v>
      </c>
      <c r="P433" s="6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27" customHeight="1" x14ac:dyDescent="0.25">
      <c r="A434" s="63" t="s">
        <v>671</v>
      </c>
      <c r="B434" s="63" t="s">
        <v>672</v>
      </c>
      <c r="C434" s="36">
        <v>4301012145</v>
      </c>
      <c r="D434" s="561">
        <v>4607091383522</v>
      </c>
      <c r="E434" s="56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608" t="s">
        <v>673</v>
      </c>
      <c r="Q434" s="563"/>
      <c r="R434" s="563"/>
      <c r="S434" s="563"/>
      <c r="T434" s="56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16.5" customHeight="1" x14ac:dyDescent="0.25">
      <c r="A435" s="63" t="s">
        <v>675</v>
      </c>
      <c r="B435" s="63" t="s">
        <v>676</v>
      </c>
      <c r="C435" s="36">
        <v>4301011774</v>
      </c>
      <c r="D435" s="561">
        <v>4680115884502</v>
      </c>
      <c r="E435" s="56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27" customHeight="1" x14ac:dyDescent="0.25">
      <c r="A436" s="63" t="s">
        <v>678</v>
      </c>
      <c r="B436" s="63" t="s">
        <v>679</v>
      </c>
      <c r="C436" s="36">
        <v>4301011771</v>
      </c>
      <c r="D436" s="561">
        <v>4607091389104</v>
      </c>
      <c r="E436" s="56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4301012125</v>
      </c>
      <c r="D437" s="561">
        <v>4680115886391</v>
      </c>
      <c r="E437" s="561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60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3"/>
      <c r="R437" s="563"/>
      <c r="S437" s="563"/>
      <c r="T437" s="56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683</v>
      </c>
      <c r="B438" s="63" t="s">
        <v>684</v>
      </c>
      <c r="C438" s="36">
        <v>4301012035</v>
      </c>
      <c r="D438" s="561">
        <v>4680115880603</v>
      </c>
      <c r="E438" s="561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6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3"/>
      <c r="R438" s="563"/>
      <c r="S438" s="563"/>
      <c r="T438" s="56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4301012146</v>
      </c>
      <c r="D439" s="561">
        <v>4607091389999</v>
      </c>
      <c r="E439" s="561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603" t="s">
        <v>687</v>
      </c>
      <c r="Q439" s="563"/>
      <c r="R439" s="563"/>
      <c r="S439" s="563"/>
      <c r="T439" s="56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674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4301012036</v>
      </c>
      <c r="D440" s="561">
        <v>4680115882782</v>
      </c>
      <c r="E440" s="561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3"/>
      <c r="R440" s="563"/>
      <c r="S440" s="563"/>
      <c r="T440" s="56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667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690</v>
      </c>
      <c r="B441" s="63" t="s">
        <v>691</v>
      </c>
      <c r="C441" s="36">
        <v>4301012050</v>
      </c>
      <c r="D441" s="561">
        <v>4680115885479</v>
      </c>
      <c r="E441" s="56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87</v>
      </c>
      <c r="L441" s="37" t="s">
        <v>45</v>
      </c>
      <c r="M441" s="38" t="s">
        <v>116</v>
      </c>
      <c r="N441" s="38"/>
      <c r="O441" s="37">
        <v>60</v>
      </c>
      <c r="P441" s="6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3"/>
      <c r="R441" s="563"/>
      <c r="S441" s="563"/>
      <c r="T441" s="56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680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4301012034</v>
      </c>
      <c r="D442" s="561">
        <v>4607091389982</v>
      </c>
      <c r="E442" s="561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5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3"/>
      <c r="R442" s="563"/>
      <c r="S442" s="563"/>
      <c r="T442" s="56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680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568"/>
      <c r="B443" s="568"/>
      <c r="C443" s="568"/>
      <c r="D443" s="568"/>
      <c r="E443" s="568"/>
      <c r="F443" s="568"/>
      <c r="G443" s="568"/>
      <c r="H443" s="568"/>
      <c r="I443" s="568"/>
      <c r="J443" s="568"/>
      <c r="K443" s="568"/>
      <c r="L443" s="568"/>
      <c r="M443" s="568"/>
      <c r="N443" s="568"/>
      <c r="O443" s="569"/>
      <c r="P443" s="565" t="s">
        <v>40</v>
      </c>
      <c r="Q443" s="566"/>
      <c r="R443" s="566"/>
      <c r="S443" s="566"/>
      <c r="T443" s="566"/>
      <c r="U443" s="566"/>
      <c r="V443" s="567"/>
      <c r="W443" s="42" t="s">
        <v>39</v>
      </c>
      <c r="X443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568"/>
      <c r="B444" s="568"/>
      <c r="C444" s="568"/>
      <c r="D444" s="568"/>
      <c r="E444" s="568"/>
      <c r="F444" s="568"/>
      <c r="G444" s="568"/>
      <c r="H444" s="568"/>
      <c r="I444" s="568"/>
      <c r="J444" s="568"/>
      <c r="K444" s="568"/>
      <c r="L444" s="568"/>
      <c r="M444" s="568"/>
      <c r="N444" s="568"/>
      <c r="O444" s="569"/>
      <c r="P444" s="565" t="s">
        <v>40</v>
      </c>
      <c r="Q444" s="566"/>
      <c r="R444" s="566"/>
      <c r="S444" s="566"/>
      <c r="T444" s="566"/>
      <c r="U444" s="566"/>
      <c r="V444" s="567"/>
      <c r="W444" s="42" t="s">
        <v>0</v>
      </c>
      <c r="X444" s="43">
        <f>IFERROR(SUM(X431:X442),"0")</f>
        <v>0</v>
      </c>
      <c r="Y444" s="43">
        <f>IFERROR(SUM(Y431:Y442),"0")</f>
        <v>0</v>
      </c>
      <c r="Z444" s="42"/>
      <c r="AA444" s="67"/>
      <c r="AB444" s="67"/>
      <c r="AC444" s="67"/>
    </row>
    <row r="445" spans="1:68" ht="14.25" customHeight="1" x14ac:dyDescent="0.25">
      <c r="A445" s="560" t="s">
        <v>144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66"/>
      <c r="AB445" s="66"/>
      <c r="AC445" s="80"/>
    </row>
    <row r="446" spans="1:68" ht="16.5" customHeight="1" x14ac:dyDescent="0.25">
      <c r="A446" s="63" t="s">
        <v>694</v>
      </c>
      <c r="B446" s="63" t="s">
        <v>695</v>
      </c>
      <c r="C446" s="36">
        <v>4301020334</v>
      </c>
      <c r="D446" s="561">
        <v>4607091388930</v>
      </c>
      <c r="E446" s="561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86</v>
      </c>
      <c r="N446" s="38"/>
      <c r="O446" s="37">
        <v>70</v>
      </c>
      <c r="P446" s="5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3"/>
      <c r="R446" s="563"/>
      <c r="S446" s="563"/>
      <c r="T446" s="56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696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697</v>
      </c>
      <c r="B447" s="63" t="s">
        <v>698</v>
      </c>
      <c r="C447" s="36">
        <v>4301020384</v>
      </c>
      <c r="D447" s="561">
        <v>4680115886407</v>
      </c>
      <c r="E447" s="561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87</v>
      </c>
      <c r="L447" s="37" t="s">
        <v>45</v>
      </c>
      <c r="M447" s="38" t="s">
        <v>86</v>
      </c>
      <c r="N447" s="38"/>
      <c r="O447" s="37">
        <v>70</v>
      </c>
      <c r="P447" s="60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3"/>
      <c r="R447" s="563"/>
      <c r="S447" s="563"/>
      <c r="T447" s="56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696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699</v>
      </c>
      <c r="B448" s="63" t="s">
        <v>700</v>
      </c>
      <c r="C448" s="36">
        <v>4301020385</v>
      </c>
      <c r="D448" s="561">
        <v>4680115880054</v>
      </c>
      <c r="E448" s="561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70</v>
      </c>
      <c r="P448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3"/>
      <c r="R448" s="563"/>
      <c r="S448" s="563"/>
      <c r="T448" s="56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696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568"/>
      <c r="B449" s="568"/>
      <c r="C449" s="568"/>
      <c r="D449" s="568"/>
      <c r="E449" s="568"/>
      <c r="F449" s="568"/>
      <c r="G449" s="568"/>
      <c r="H449" s="568"/>
      <c r="I449" s="568"/>
      <c r="J449" s="568"/>
      <c r="K449" s="568"/>
      <c r="L449" s="568"/>
      <c r="M449" s="568"/>
      <c r="N449" s="568"/>
      <c r="O449" s="569"/>
      <c r="P449" s="565" t="s">
        <v>40</v>
      </c>
      <c r="Q449" s="566"/>
      <c r="R449" s="566"/>
      <c r="S449" s="566"/>
      <c r="T449" s="566"/>
      <c r="U449" s="566"/>
      <c r="V449" s="567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568"/>
      <c r="B450" s="568"/>
      <c r="C450" s="568"/>
      <c r="D450" s="568"/>
      <c r="E450" s="568"/>
      <c r="F450" s="568"/>
      <c r="G450" s="568"/>
      <c r="H450" s="568"/>
      <c r="I450" s="568"/>
      <c r="J450" s="568"/>
      <c r="K450" s="568"/>
      <c r="L450" s="568"/>
      <c r="M450" s="568"/>
      <c r="N450" s="568"/>
      <c r="O450" s="569"/>
      <c r="P450" s="565" t="s">
        <v>40</v>
      </c>
      <c r="Q450" s="566"/>
      <c r="R450" s="566"/>
      <c r="S450" s="566"/>
      <c r="T450" s="566"/>
      <c r="U450" s="566"/>
      <c r="V450" s="567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560" t="s">
        <v>76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66"/>
      <c r="AB451" s="66"/>
      <c r="AC451" s="80"/>
    </row>
    <row r="452" spans="1:68" ht="27" customHeight="1" x14ac:dyDescent="0.25">
      <c r="A452" s="63" t="s">
        <v>701</v>
      </c>
      <c r="B452" s="63" t="s">
        <v>702</v>
      </c>
      <c r="C452" s="36">
        <v>4301031349</v>
      </c>
      <c r="D452" s="561">
        <v>4680115883116</v>
      </c>
      <c r="E452" s="561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116</v>
      </c>
      <c r="N452" s="38"/>
      <c r="O452" s="37">
        <v>70</v>
      </c>
      <c r="P452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3"/>
      <c r="R452" s="563"/>
      <c r="S452" s="563"/>
      <c r="T452" s="56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4301031350</v>
      </c>
      <c r="D453" s="561">
        <v>4680115883093</v>
      </c>
      <c r="E453" s="56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3"/>
      <c r="R453" s="563"/>
      <c r="S453" s="563"/>
      <c r="T453" s="56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4301031353</v>
      </c>
      <c r="D454" s="561">
        <v>4680115883109</v>
      </c>
      <c r="E454" s="56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59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3"/>
      <c r="R454" s="563"/>
      <c r="S454" s="563"/>
      <c r="T454" s="56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4301031419</v>
      </c>
      <c r="D455" s="561">
        <v>4680115882072</v>
      </c>
      <c r="E455" s="561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5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3"/>
      <c r="R455" s="563"/>
      <c r="S455" s="563"/>
      <c r="T455" s="56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712</v>
      </c>
      <c r="B456" s="63" t="s">
        <v>713</v>
      </c>
      <c r="C456" s="36">
        <v>4301031418</v>
      </c>
      <c r="D456" s="561">
        <v>4680115882102</v>
      </c>
      <c r="E456" s="561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5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3"/>
      <c r="R456" s="563"/>
      <c r="S456" s="563"/>
      <c r="T456" s="56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4301031417</v>
      </c>
      <c r="D457" s="561">
        <v>4680115882096</v>
      </c>
      <c r="E457" s="56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5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3"/>
      <c r="R457" s="563"/>
      <c r="S457" s="563"/>
      <c r="T457" s="56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568"/>
      <c r="B458" s="568"/>
      <c r="C458" s="568"/>
      <c r="D458" s="568"/>
      <c r="E458" s="568"/>
      <c r="F458" s="568"/>
      <c r="G458" s="568"/>
      <c r="H458" s="568"/>
      <c r="I458" s="568"/>
      <c r="J458" s="568"/>
      <c r="K458" s="568"/>
      <c r="L458" s="568"/>
      <c r="M458" s="568"/>
      <c r="N458" s="568"/>
      <c r="O458" s="569"/>
      <c r="P458" s="565" t="s">
        <v>40</v>
      </c>
      <c r="Q458" s="566"/>
      <c r="R458" s="566"/>
      <c r="S458" s="566"/>
      <c r="T458" s="566"/>
      <c r="U458" s="566"/>
      <c r="V458" s="567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568"/>
      <c r="B459" s="568"/>
      <c r="C459" s="568"/>
      <c r="D459" s="568"/>
      <c r="E459" s="568"/>
      <c r="F459" s="568"/>
      <c r="G459" s="568"/>
      <c r="H459" s="568"/>
      <c r="I459" s="568"/>
      <c r="J459" s="568"/>
      <c r="K459" s="568"/>
      <c r="L459" s="568"/>
      <c r="M459" s="568"/>
      <c r="N459" s="568"/>
      <c r="O459" s="569"/>
      <c r="P459" s="565" t="s">
        <v>40</v>
      </c>
      <c r="Q459" s="566"/>
      <c r="R459" s="566"/>
      <c r="S459" s="566"/>
      <c r="T459" s="566"/>
      <c r="U459" s="566"/>
      <c r="V459" s="567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560" t="s">
        <v>82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66"/>
      <c r="AB460" s="66"/>
      <c r="AC460" s="80"/>
    </row>
    <row r="461" spans="1:68" ht="16.5" customHeight="1" x14ac:dyDescent="0.25">
      <c r="A461" s="63" t="s">
        <v>716</v>
      </c>
      <c r="B461" s="63" t="s">
        <v>717</v>
      </c>
      <c r="C461" s="36">
        <v>4301051232</v>
      </c>
      <c r="D461" s="561">
        <v>4607091383409</v>
      </c>
      <c r="E461" s="561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86</v>
      </c>
      <c r="N461" s="38"/>
      <c r="O461" s="37">
        <v>45</v>
      </c>
      <c r="P461" s="5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3"/>
      <c r="R461" s="563"/>
      <c r="S461" s="563"/>
      <c r="T461" s="56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719</v>
      </c>
      <c r="B462" s="63" t="s">
        <v>720</v>
      </c>
      <c r="C462" s="36">
        <v>4301051233</v>
      </c>
      <c r="D462" s="561">
        <v>4607091383416</v>
      </c>
      <c r="E462" s="56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5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3"/>
      <c r="R462" s="563"/>
      <c r="S462" s="563"/>
      <c r="T462" s="56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4301051064</v>
      </c>
      <c r="D463" s="561">
        <v>4680115883536</v>
      </c>
      <c r="E463" s="561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87</v>
      </c>
      <c r="L463" s="37" t="s">
        <v>45</v>
      </c>
      <c r="M463" s="38" t="s">
        <v>86</v>
      </c>
      <c r="N463" s="38"/>
      <c r="O463" s="37">
        <v>45</v>
      </c>
      <c r="P463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3"/>
      <c r="R463" s="563"/>
      <c r="S463" s="563"/>
      <c r="T463" s="56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568"/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9"/>
      <c r="P464" s="565" t="s">
        <v>40</v>
      </c>
      <c r="Q464" s="566"/>
      <c r="R464" s="566"/>
      <c r="S464" s="566"/>
      <c r="T464" s="566"/>
      <c r="U464" s="566"/>
      <c r="V464" s="567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568"/>
      <c r="B465" s="568"/>
      <c r="C465" s="568"/>
      <c r="D465" s="568"/>
      <c r="E465" s="568"/>
      <c r="F465" s="568"/>
      <c r="G465" s="568"/>
      <c r="H465" s="568"/>
      <c r="I465" s="568"/>
      <c r="J465" s="568"/>
      <c r="K465" s="568"/>
      <c r="L465" s="568"/>
      <c r="M465" s="568"/>
      <c r="N465" s="568"/>
      <c r="O465" s="569"/>
      <c r="P465" s="565" t="s">
        <v>40</v>
      </c>
      <c r="Q465" s="566"/>
      <c r="R465" s="566"/>
      <c r="S465" s="566"/>
      <c r="T465" s="566"/>
      <c r="U465" s="566"/>
      <c r="V465" s="567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584" t="s">
        <v>725</v>
      </c>
      <c r="B466" s="584"/>
      <c r="C466" s="584"/>
      <c r="D466" s="584"/>
      <c r="E466" s="584"/>
      <c r="F466" s="584"/>
      <c r="G466" s="584"/>
      <c r="H466" s="584"/>
      <c r="I466" s="584"/>
      <c r="J466" s="584"/>
      <c r="K466" s="584"/>
      <c r="L466" s="584"/>
      <c r="M466" s="584"/>
      <c r="N466" s="584"/>
      <c r="O466" s="584"/>
      <c r="P466" s="584"/>
      <c r="Q466" s="584"/>
      <c r="R466" s="584"/>
      <c r="S466" s="584"/>
      <c r="T466" s="584"/>
      <c r="U466" s="584"/>
      <c r="V466" s="584"/>
      <c r="W466" s="584"/>
      <c r="X466" s="584"/>
      <c r="Y466" s="584"/>
      <c r="Z466" s="584"/>
      <c r="AA466" s="54"/>
      <c r="AB466" s="54"/>
      <c r="AC466" s="54"/>
    </row>
    <row r="467" spans="1:68" ht="16.5" customHeight="1" x14ac:dyDescent="0.25">
      <c r="A467" s="576" t="s">
        <v>725</v>
      </c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76"/>
      <c r="P467" s="576"/>
      <c r="Q467" s="576"/>
      <c r="R467" s="576"/>
      <c r="S467" s="576"/>
      <c r="T467" s="576"/>
      <c r="U467" s="576"/>
      <c r="V467" s="576"/>
      <c r="W467" s="576"/>
      <c r="X467" s="576"/>
      <c r="Y467" s="576"/>
      <c r="Z467" s="576"/>
      <c r="AA467" s="65"/>
      <c r="AB467" s="65"/>
      <c r="AC467" s="79"/>
    </row>
    <row r="468" spans="1:68" ht="14.25" customHeight="1" x14ac:dyDescent="0.25">
      <c r="A468" s="560" t="s">
        <v>112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66"/>
      <c r="AB468" s="66"/>
      <c r="AC468" s="80"/>
    </row>
    <row r="469" spans="1:68" ht="27" customHeight="1" x14ac:dyDescent="0.25">
      <c r="A469" s="63" t="s">
        <v>726</v>
      </c>
      <c r="B469" s="63" t="s">
        <v>727</v>
      </c>
      <c r="C469" s="36">
        <v>4301011763</v>
      </c>
      <c r="D469" s="561">
        <v>4640242181011</v>
      </c>
      <c r="E469" s="561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86</v>
      </c>
      <c r="N469" s="38"/>
      <c r="O469" s="37">
        <v>55</v>
      </c>
      <c r="P469" s="58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3"/>
      <c r="R469" s="563"/>
      <c r="S469" s="563"/>
      <c r="T469" s="56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4301011585</v>
      </c>
      <c r="D470" s="561">
        <v>4640242180441</v>
      </c>
      <c r="E470" s="561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5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3"/>
      <c r="R470" s="563"/>
      <c r="S470" s="563"/>
      <c r="T470" s="56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4301011584</v>
      </c>
      <c r="D471" s="561">
        <v>4640242180564</v>
      </c>
      <c r="E471" s="56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3"/>
      <c r="R471" s="563"/>
      <c r="S471" s="563"/>
      <c r="T471" s="56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4301011764</v>
      </c>
      <c r="D472" s="561">
        <v>4640242181189</v>
      </c>
      <c r="E472" s="561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120</v>
      </c>
      <c r="L472" s="37" t="s">
        <v>45</v>
      </c>
      <c r="M472" s="38" t="s">
        <v>86</v>
      </c>
      <c r="N472" s="38"/>
      <c r="O472" s="37">
        <v>55</v>
      </c>
      <c r="P472" s="58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3"/>
      <c r="R472" s="563"/>
      <c r="S472" s="563"/>
      <c r="T472" s="56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728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568"/>
      <c r="B473" s="568"/>
      <c r="C473" s="568"/>
      <c r="D473" s="568"/>
      <c r="E473" s="568"/>
      <c r="F473" s="568"/>
      <c r="G473" s="568"/>
      <c r="H473" s="568"/>
      <c r="I473" s="568"/>
      <c r="J473" s="568"/>
      <c r="K473" s="568"/>
      <c r="L473" s="568"/>
      <c r="M473" s="568"/>
      <c r="N473" s="568"/>
      <c r="O473" s="569"/>
      <c r="P473" s="565" t="s">
        <v>40</v>
      </c>
      <c r="Q473" s="566"/>
      <c r="R473" s="566"/>
      <c r="S473" s="566"/>
      <c r="T473" s="566"/>
      <c r="U473" s="566"/>
      <c r="V473" s="567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568"/>
      <c r="B474" s="568"/>
      <c r="C474" s="568"/>
      <c r="D474" s="568"/>
      <c r="E474" s="568"/>
      <c r="F474" s="568"/>
      <c r="G474" s="568"/>
      <c r="H474" s="568"/>
      <c r="I474" s="568"/>
      <c r="J474" s="568"/>
      <c r="K474" s="568"/>
      <c r="L474" s="568"/>
      <c r="M474" s="568"/>
      <c r="N474" s="568"/>
      <c r="O474" s="569"/>
      <c r="P474" s="565" t="s">
        <v>40</v>
      </c>
      <c r="Q474" s="566"/>
      <c r="R474" s="566"/>
      <c r="S474" s="566"/>
      <c r="T474" s="566"/>
      <c r="U474" s="566"/>
      <c r="V474" s="567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560" t="s">
        <v>144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66"/>
      <c r="AB475" s="66"/>
      <c r="AC475" s="80"/>
    </row>
    <row r="476" spans="1:68" ht="27" customHeight="1" x14ac:dyDescent="0.25">
      <c r="A476" s="63" t="s">
        <v>737</v>
      </c>
      <c r="B476" s="63" t="s">
        <v>738</v>
      </c>
      <c r="C476" s="36">
        <v>4301020400</v>
      </c>
      <c r="D476" s="561">
        <v>4640242180519</v>
      </c>
      <c r="E476" s="56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5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3"/>
      <c r="R476" s="563"/>
      <c r="S476" s="563"/>
      <c r="T476" s="56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739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740</v>
      </c>
      <c r="B477" s="63" t="s">
        <v>741</v>
      </c>
      <c r="C477" s="36">
        <v>4301020260</v>
      </c>
      <c r="D477" s="561">
        <v>4640242180526</v>
      </c>
      <c r="E477" s="561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583" t="s">
        <v>742</v>
      </c>
      <c r="Q477" s="563"/>
      <c r="R477" s="563"/>
      <c r="S477" s="563"/>
      <c r="T477" s="56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743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4301020295</v>
      </c>
      <c r="D478" s="561">
        <v>4640242181363</v>
      </c>
      <c r="E478" s="56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120</v>
      </c>
      <c r="L478" s="37" t="s">
        <v>45</v>
      </c>
      <c r="M478" s="38" t="s">
        <v>116</v>
      </c>
      <c r="N478" s="38"/>
      <c r="O478" s="37">
        <v>50</v>
      </c>
      <c r="P478" s="57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3"/>
      <c r="R478" s="563"/>
      <c r="S478" s="563"/>
      <c r="T478" s="56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568"/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9"/>
      <c r="P479" s="565" t="s">
        <v>40</v>
      </c>
      <c r="Q479" s="566"/>
      <c r="R479" s="566"/>
      <c r="S479" s="566"/>
      <c r="T479" s="566"/>
      <c r="U479" s="566"/>
      <c r="V479" s="567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568"/>
      <c r="B480" s="568"/>
      <c r="C480" s="568"/>
      <c r="D480" s="568"/>
      <c r="E480" s="568"/>
      <c r="F480" s="568"/>
      <c r="G480" s="568"/>
      <c r="H480" s="568"/>
      <c r="I480" s="568"/>
      <c r="J480" s="568"/>
      <c r="K480" s="568"/>
      <c r="L480" s="568"/>
      <c r="M480" s="568"/>
      <c r="N480" s="568"/>
      <c r="O480" s="569"/>
      <c r="P480" s="565" t="s">
        <v>40</v>
      </c>
      <c r="Q480" s="566"/>
      <c r="R480" s="566"/>
      <c r="S480" s="566"/>
      <c r="T480" s="566"/>
      <c r="U480" s="566"/>
      <c r="V480" s="567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560" t="s">
        <v>76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4301031280</v>
      </c>
      <c r="D482" s="561">
        <v>4640242180816</v>
      </c>
      <c r="E482" s="561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5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3"/>
      <c r="R482" s="563"/>
      <c r="S482" s="563"/>
      <c r="T482" s="56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749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750</v>
      </c>
      <c r="B483" s="63" t="s">
        <v>751</v>
      </c>
      <c r="C483" s="36">
        <v>4301031244</v>
      </c>
      <c r="D483" s="561">
        <v>4640242180595</v>
      </c>
      <c r="E483" s="56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58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3"/>
      <c r="R483" s="563"/>
      <c r="S483" s="563"/>
      <c r="T483" s="56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5" t="s">
        <v>40</v>
      </c>
      <c r="Q484" s="566"/>
      <c r="R484" s="566"/>
      <c r="S484" s="566"/>
      <c r="T484" s="566"/>
      <c r="U484" s="566"/>
      <c r="V484" s="567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568"/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9"/>
      <c r="P485" s="565" t="s">
        <v>40</v>
      </c>
      <c r="Q485" s="566"/>
      <c r="R485" s="566"/>
      <c r="S485" s="566"/>
      <c r="T485" s="566"/>
      <c r="U485" s="566"/>
      <c r="V485" s="567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560" t="s">
        <v>82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66"/>
      <c r="AB486" s="66"/>
      <c r="AC486" s="80"/>
    </row>
    <row r="487" spans="1:68" ht="27" customHeight="1" x14ac:dyDescent="0.25">
      <c r="A487" s="63" t="s">
        <v>753</v>
      </c>
      <c r="B487" s="63" t="s">
        <v>754</v>
      </c>
      <c r="C487" s="36">
        <v>4301052046</v>
      </c>
      <c r="D487" s="561">
        <v>4640242180533</v>
      </c>
      <c r="E487" s="561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117</v>
      </c>
      <c r="L487" s="37" t="s">
        <v>45</v>
      </c>
      <c r="M487" s="38" t="s">
        <v>103</v>
      </c>
      <c r="N487" s="38"/>
      <c r="O487" s="37">
        <v>45</v>
      </c>
      <c r="P487" s="57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3"/>
      <c r="R487" s="563"/>
      <c r="S487" s="563"/>
      <c r="T487" s="56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755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568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5" t="s">
        <v>40</v>
      </c>
      <c r="Q488" s="566"/>
      <c r="R488" s="566"/>
      <c r="S488" s="566"/>
      <c r="T488" s="566"/>
      <c r="U488" s="566"/>
      <c r="V488" s="567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5" t="s">
        <v>40</v>
      </c>
      <c r="Q489" s="566"/>
      <c r="R489" s="566"/>
      <c r="S489" s="566"/>
      <c r="T489" s="566"/>
      <c r="U489" s="566"/>
      <c r="V489" s="567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560" t="s">
        <v>174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66"/>
      <c r="AB490" s="66"/>
      <c r="AC490" s="80"/>
    </row>
    <row r="491" spans="1:68" ht="27" customHeight="1" x14ac:dyDescent="0.25">
      <c r="A491" s="63" t="s">
        <v>756</v>
      </c>
      <c r="B491" s="63" t="s">
        <v>757</v>
      </c>
      <c r="C491" s="36">
        <v>4301060491</v>
      </c>
      <c r="D491" s="561">
        <v>4640242180120</v>
      </c>
      <c r="E491" s="561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117</v>
      </c>
      <c r="L491" s="37" t="s">
        <v>45</v>
      </c>
      <c r="M491" s="38" t="s">
        <v>86</v>
      </c>
      <c r="N491" s="38"/>
      <c r="O491" s="37">
        <v>40</v>
      </c>
      <c r="P491" s="5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3"/>
      <c r="R491" s="563"/>
      <c r="S491" s="563"/>
      <c r="T491" s="56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758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759</v>
      </c>
      <c r="B492" s="63" t="s">
        <v>760</v>
      </c>
      <c r="C492" s="36">
        <v>4301060493</v>
      </c>
      <c r="D492" s="561">
        <v>4640242180137</v>
      </c>
      <c r="E492" s="561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5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3"/>
      <c r="R492" s="563"/>
      <c r="S492" s="563"/>
      <c r="T492" s="564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568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5" t="s">
        <v>40</v>
      </c>
      <c r="Q493" s="566"/>
      <c r="R493" s="566"/>
      <c r="S493" s="566"/>
      <c r="T493" s="566"/>
      <c r="U493" s="566"/>
      <c r="V493" s="567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5" t="s">
        <v>40</v>
      </c>
      <c r="Q494" s="566"/>
      <c r="R494" s="566"/>
      <c r="S494" s="566"/>
      <c r="T494" s="566"/>
      <c r="U494" s="566"/>
      <c r="V494" s="567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6.5" customHeight="1" x14ac:dyDescent="0.25">
      <c r="A495" s="576" t="s">
        <v>762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65"/>
      <c r="AB495" s="65"/>
      <c r="AC495" s="79"/>
    </row>
    <row r="496" spans="1:68" ht="14.25" customHeight="1" x14ac:dyDescent="0.25">
      <c r="A496" s="560" t="s">
        <v>144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66"/>
      <c r="AB496" s="66"/>
      <c r="AC496" s="80"/>
    </row>
    <row r="497" spans="1:68" ht="27" customHeight="1" x14ac:dyDescent="0.25">
      <c r="A497" s="63" t="s">
        <v>763</v>
      </c>
      <c r="B497" s="63" t="s">
        <v>764</v>
      </c>
      <c r="C497" s="36">
        <v>4301020314</v>
      </c>
      <c r="D497" s="561">
        <v>4640242180090</v>
      </c>
      <c r="E497" s="561"/>
      <c r="F497" s="62">
        <v>1.5</v>
      </c>
      <c r="G497" s="37">
        <v>8</v>
      </c>
      <c r="H497" s="62">
        <v>12</v>
      </c>
      <c r="I497" s="62">
        <v>12.435</v>
      </c>
      <c r="J497" s="37">
        <v>64</v>
      </c>
      <c r="K497" s="37" t="s">
        <v>117</v>
      </c>
      <c r="L497" s="37" t="s">
        <v>45</v>
      </c>
      <c r="M497" s="38" t="s">
        <v>116</v>
      </c>
      <c r="N497" s="38"/>
      <c r="O497" s="37">
        <v>50</v>
      </c>
      <c r="P497" s="562" t="s">
        <v>765</v>
      </c>
      <c r="Q497" s="563"/>
      <c r="R497" s="563"/>
      <c r="S497" s="563"/>
      <c r="T497" s="56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54" t="s">
        <v>766</v>
      </c>
      <c r="AG497" s="78"/>
      <c r="AJ497" s="84" t="s">
        <v>45</v>
      </c>
      <c r="AK497" s="84">
        <v>0</v>
      </c>
      <c r="BB497" s="55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568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5" t="s">
        <v>40</v>
      </c>
      <c r="Q498" s="566"/>
      <c r="R498" s="566"/>
      <c r="S498" s="566"/>
      <c r="T498" s="566"/>
      <c r="U498" s="566"/>
      <c r="V498" s="567"/>
      <c r="W498" s="42" t="s">
        <v>39</v>
      </c>
      <c r="X498" s="43">
        <f>IFERROR(X497/H497,"0")</f>
        <v>0</v>
      </c>
      <c r="Y498" s="43">
        <f>IFERROR(Y497/H497,"0")</f>
        <v>0</v>
      </c>
      <c r="Z498" s="43">
        <f>IFERROR(IF(Z497="",0,Z497),"0")</f>
        <v>0</v>
      </c>
      <c r="AA498" s="67"/>
      <c r="AB498" s="67"/>
      <c r="AC498" s="67"/>
    </row>
    <row r="499" spans="1:68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5" t="s">
        <v>40</v>
      </c>
      <c r="Q499" s="566"/>
      <c r="R499" s="566"/>
      <c r="S499" s="566"/>
      <c r="T499" s="566"/>
      <c r="U499" s="566"/>
      <c r="V499" s="567"/>
      <c r="W499" s="42" t="s">
        <v>0</v>
      </c>
      <c r="X499" s="43">
        <f>IFERROR(SUM(X497:X497),"0")</f>
        <v>0</v>
      </c>
      <c r="Y499" s="43">
        <f>IFERROR(SUM(Y497:Y497),"0")</f>
        <v>0</v>
      </c>
      <c r="Z499" s="42"/>
      <c r="AA499" s="67"/>
      <c r="AB499" s="67"/>
      <c r="AC499" s="67"/>
    </row>
    <row r="500" spans="1:68" ht="15" customHeight="1" x14ac:dyDescent="0.2">
      <c r="A500" s="568"/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73"/>
      <c r="P500" s="570" t="s">
        <v>33</v>
      </c>
      <c r="Q500" s="571"/>
      <c r="R500" s="571"/>
      <c r="S500" s="571"/>
      <c r="T500" s="571"/>
      <c r="U500" s="571"/>
      <c r="V500" s="572"/>
      <c r="W500" s="42" t="s">
        <v>0</v>
      </c>
      <c r="X500" s="43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0</v>
      </c>
      <c r="Y500" s="43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0</v>
      </c>
      <c r="Z500" s="42"/>
      <c r="AA500" s="67"/>
      <c r="AB500" s="67"/>
      <c r="AC500" s="67"/>
    </row>
    <row r="501" spans="1:68" x14ac:dyDescent="0.2">
      <c r="A501" s="568"/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73"/>
      <c r="P501" s="570" t="s">
        <v>34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IFERROR(SUM(BM22:BM497),"0")</f>
        <v>0</v>
      </c>
      <c r="Y501" s="43">
        <f>IFERROR(SUM(BN22:BN497),"0")</f>
        <v>0</v>
      </c>
      <c r="Z501" s="42"/>
      <c r="AA501" s="67"/>
      <c r="AB501" s="67"/>
      <c r="AC501" s="67"/>
    </row>
    <row r="502" spans="1:68" x14ac:dyDescent="0.2">
      <c r="A502" s="568"/>
      <c r="B502" s="568"/>
      <c r="C502" s="568"/>
      <c r="D502" s="568"/>
      <c r="E502" s="568"/>
      <c r="F502" s="568"/>
      <c r="G502" s="568"/>
      <c r="H502" s="568"/>
      <c r="I502" s="568"/>
      <c r="J502" s="568"/>
      <c r="K502" s="568"/>
      <c r="L502" s="568"/>
      <c r="M502" s="568"/>
      <c r="N502" s="568"/>
      <c r="O502" s="573"/>
      <c r="P502" s="570" t="s">
        <v>35</v>
      </c>
      <c r="Q502" s="571"/>
      <c r="R502" s="571"/>
      <c r="S502" s="571"/>
      <c r="T502" s="571"/>
      <c r="U502" s="571"/>
      <c r="V502" s="572"/>
      <c r="W502" s="42" t="s">
        <v>20</v>
      </c>
      <c r="X502" s="44">
        <f>ROUNDUP(SUM(BO22:BO497),0)</f>
        <v>0</v>
      </c>
      <c r="Y502" s="44">
        <f>ROUNDUP(SUM(BP22:BP497),0)</f>
        <v>0</v>
      </c>
      <c r="Z502" s="42"/>
      <c r="AA502" s="67"/>
      <c r="AB502" s="67"/>
      <c r="AC502" s="67"/>
    </row>
    <row r="503" spans="1:68" x14ac:dyDescent="0.2">
      <c r="A503" s="568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73"/>
      <c r="P503" s="570" t="s">
        <v>36</v>
      </c>
      <c r="Q503" s="571"/>
      <c r="R503" s="571"/>
      <c r="S503" s="571"/>
      <c r="T503" s="571"/>
      <c r="U503" s="571"/>
      <c r="V503" s="572"/>
      <c r="W503" s="42" t="s">
        <v>0</v>
      </c>
      <c r="X503" s="43">
        <f>GrossWeightTotal+PalletQtyTotal*25</f>
        <v>0</v>
      </c>
      <c r="Y503" s="43">
        <f>GrossWeightTotalR+PalletQtyTotalR*25</f>
        <v>0</v>
      </c>
      <c r="Z503" s="42"/>
      <c r="AA503" s="67"/>
      <c r="AB503" s="67"/>
      <c r="AC503" s="67"/>
    </row>
    <row r="504" spans="1:68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73"/>
      <c r="P504" s="570" t="s">
        <v>37</v>
      </c>
      <c r="Q504" s="571"/>
      <c r="R504" s="571"/>
      <c r="S504" s="571"/>
      <c r="T504" s="571"/>
      <c r="U504" s="571"/>
      <c r="V504" s="572"/>
      <c r="W504" s="42" t="s">
        <v>20</v>
      </c>
      <c r="X504" s="43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0</v>
      </c>
      <c r="Y504" s="43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0</v>
      </c>
      <c r="Z504" s="42"/>
      <c r="AA504" s="67"/>
      <c r="AB504" s="67"/>
      <c r="AC504" s="67"/>
    </row>
    <row r="505" spans="1:68" ht="14.25" x14ac:dyDescent="0.2">
      <c r="A505" s="568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73"/>
      <c r="P505" s="570" t="s">
        <v>38</v>
      </c>
      <c r="Q505" s="571"/>
      <c r="R505" s="571"/>
      <c r="S505" s="571"/>
      <c r="T505" s="571"/>
      <c r="U505" s="571"/>
      <c r="V505" s="572"/>
      <c r="W505" s="45" t="s">
        <v>51</v>
      </c>
      <c r="X505" s="42"/>
      <c r="Y505" s="42"/>
      <c r="Z505" s="42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0</v>
      </c>
      <c r="AA505" s="67"/>
      <c r="AB505" s="67"/>
      <c r="AC505" s="67"/>
    </row>
    <row r="506" spans="1:68" ht="13.5" thickBot="1" x14ac:dyDescent="0.25"/>
    <row r="507" spans="1:68" ht="27" thickTop="1" thickBot="1" x14ac:dyDescent="0.25">
      <c r="A507" s="46" t="s">
        <v>9</v>
      </c>
      <c r="B507" s="85" t="s">
        <v>75</v>
      </c>
      <c r="C507" s="556" t="s">
        <v>110</v>
      </c>
      <c r="D507" s="556" t="s">
        <v>110</v>
      </c>
      <c r="E507" s="556" t="s">
        <v>110</v>
      </c>
      <c r="F507" s="556" t="s">
        <v>110</v>
      </c>
      <c r="G507" s="556" t="s">
        <v>110</v>
      </c>
      <c r="H507" s="556" t="s">
        <v>110</v>
      </c>
      <c r="I507" s="556" t="s">
        <v>262</v>
      </c>
      <c r="J507" s="556" t="s">
        <v>262</v>
      </c>
      <c r="K507" s="556" t="s">
        <v>262</v>
      </c>
      <c r="L507" s="556" t="s">
        <v>262</v>
      </c>
      <c r="M507" s="556" t="s">
        <v>262</v>
      </c>
      <c r="N507" s="557"/>
      <c r="O507" s="556" t="s">
        <v>262</v>
      </c>
      <c r="P507" s="556" t="s">
        <v>262</v>
      </c>
      <c r="Q507" s="556" t="s">
        <v>262</v>
      </c>
      <c r="R507" s="556" t="s">
        <v>262</v>
      </c>
      <c r="S507" s="556" t="s">
        <v>262</v>
      </c>
      <c r="T507" s="556" t="s">
        <v>549</v>
      </c>
      <c r="U507" s="556" t="s">
        <v>549</v>
      </c>
      <c r="V507" s="556" t="s">
        <v>605</v>
      </c>
      <c r="W507" s="556" t="s">
        <v>605</v>
      </c>
      <c r="X507" s="556" t="s">
        <v>605</v>
      </c>
      <c r="Y507" s="556" t="s">
        <v>605</v>
      </c>
      <c r="Z507" s="85" t="s">
        <v>661</v>
      </c>
      <c r="AA507" s="556" t="s">
        <v>725</v>
      </c>
      <c r="AB507" s="556" t="s">
        <v>725</v>
      </c>
      <c r="AC507" s="60"/>
      <c r="AF507" s="1"/>
    </row>
    <row r="508" spans="1:68" ht="14.25" customHeight="1" thickTop="1" x14ac:dyDescent="0.2">
      <c r="A508" s="558" t="s">
        <v>10</v>
      </c>
      <c r="B508" s="556" t="s">
        <v>75</v>
      </c>
      <c r="C508" s="556" t="s">
        <v>111</v>
      </c>
      <c r="D508" s="556" t="s">
        <v>126</v>
      </c>
      <c r="E508" s="556" t="s">
        <v>181</v>
      </c>
      <c r="F508" s="556" t="s">
        <v>201</v>
      </c>
      <c r="G508" s="556" t="s">
        <v>234</v>
      </c>
      <c r="H508" s="556" t="s">
        <v>110</v>
      </c>
      <c r="I508" s="556" t="s">
        <v>263</v>
      </c>
      <c r="J508" s="556" t="s">
        <v>303</v>
      </c>
      <c r="K508" s="556" t="s">
        <v>363</v>
      </c>
      <c r="L508" s="556" t="s">
        <v>408</v>
      </c>
      <c r="M508" s="556" t="s">
        <v>424</v>
      </c>
      <c r="N508" s="1"/>
      <c r="O508" s="556" t="s">
        <v>438</v>
      </c>
      <c r="P508" s="556" t="s">
        <v>448</v>
      </c>
      <c r="Q508" s="556" t="s">
        <v>455</v>
      </c>
      <c r="R508" s="556" t="s">
        <v>460</v>
      </c>
      <c r="S508" s="556" t="s">
        <v>539</v>
      </c>
      <c r="T508" s="556" t="s">
        <v>550</v>
      </c>
      <c r="U508" s="556" t="s">
        <v>585</v>
      </c>
      <c r="V508" s="556" t="s">
        <v>606</v>
      </c>
      <c r="W508" s="556" t="s">
        <v>638</v>
      </c>
      <c r="X508" s="556" t="s">
        <v>653</v>
      </c>
      <c r="Y508" s="556" t="s">
        <v>657</v>
      </c>
      <c r="Z508" s="556" t="s">
        <v>661</v>
      </c>
      <c r="AA508" s="556" t="s">
        <v>725</v>
      </c>
      <c r="AB508" s="556" t="s">
        <v>762</v>
      </c>
      <c r="AC508" s="60"/>
      <c r="AF508" s="1"/>
    </row>
    <row r="509" spans="1:68" ht="13.5" thickBot="1" x14ac:dyDescent="0.25">
      <c r="A509" s="559"/>
      <c r="B509" s="556"/>
      <c r="C509" s="556"/>
      <c r="D509" s="556"/>
      <c r="E509" s="556"/>
      <c r="F509" s="556"/>
      <c r="G509" s="556"/>
      <c r="H509" s="556"/>
      <c r="I509" s="556"/>
      <c r="J509" s="556"/>
      <c r="K509" s="556"/>
      <c r="L509" s="556"/>
      <c r="M509" s="556"/>
      <c r="N509" s="1"/>
      <c r="O509" s="556"/>
      <c r="P509" s="556"/>
      <c r="Q509" s="556"/>
      <c r="R509" s="556"/>
      <c r="S509" s="556"/>
      <c r="T509" s="556"/>
      <c r="U509" s="556"/>
      <c r="V509" s="556"/>
      <c r="W509" s="556"/>
      <c r="X509" s="556"/>
      <c r="Y509" s="556"/>
      <c r="Z509" s="556"/>
      <c r="AA509" s="556"/>
      <c r="AB509" s="556"/>
      <c r="AC509" s="60"/>
      <c r="AF509" s="1"/>
    </row>
    <row r="510" spans="1:68" ht="18" thickTop="1" thickBot="1" x14ac:dyDescent="0.25">
      <c r="A510" s="46" t="s">
        <v>13</v>
      </c>
      <c r="B510" s="52">
        <f>IFERROR(Y22*1,"0")+IFERROR(Y26*1,"0")+IFERROR(Y27*1,"0")+IFERROR(Y28*1,"0")+IFERROR(Y29*1,"0")+IFERROR(Y30*1,"0")+IFERROR(Y31*1,"0")+IFERROR(Y35*1,"0")</f>
        <v>0</v>
      </c>
      <c r="C510" s="52">
        <f>IFERROR(Y41*1,"0")+IFERROR(Y42*1,"0")+IFERROR(Y43*1,"0")+IFERROR(Y47*1,"0")</f>
        <v>0</v>
      </c>
      <c r="D510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52">
        <f>IFERROR(Y87*1,"0")+IFERROR(Y88*1,"0")+IFERROR(Y89*1,"0")+IFERROR(Y93*1,"0")+IFERROR(Y94*1,"0")+IFERROR(Y95*1,"0")+IFERROR(Y96*1,"0")</f>
        <v>0</v>
      </c>
      <c r="F510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0" s="52">
        <f>IFERROR(Y127*1,"0")+IFERROR(Y128*1,"0")+IFERROR(Y132*1,"0")+IFERROR(Y133*1,"0")+IFERROR(Y137*1,"0")+IFERROR(Y138*1,"0")</f>
        <v>0</v>
      </c>
      <c r="H510" s="52">
        <f>IFERROR(Y143*1,"0")+IFERROR(Y144*1,"0")+IFERROR(Y148*1,"0")+IFERROR(Y149*1,"0")+IFERROR(Y150*1,"0")</f>
        <v>0</v>
      </c>
      <c r="I510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0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52">
        <f>IFERROR(Y251*1,"0")+IFERROR(Y252*1,"0")+IFERROR(Y253*1,"0")+IFERROR(Y254*1,"0")+IFERROR(Y255*1,"0")</f>
        <v>0</v>
      </c>
      <c r="M510" s="52">
        <f>IFERROR(Y260*1,"0")+IFERROR(Y261*1,"0")+IFERROR(Y262*1,"0")+IFERROR(Y263*1,"0")</f>
        <v>0</v>
      </c>
      <c r="N510" s="1"/>
      <c r="O510" s="52">
        <f>IFERROR(Y268*1,"0")+IFERROR(Y269*1,"0")+IFERROR(Y270*1,"0")</f>
        <v>0</v>
      </c>
      <c r="P510" s="52">
        <f>IFERROR(Y275*1,"0")+IFERROR(Y279*1,"0")</f>
        <v>0</v>
      </c>
      <c r="Q510" s="52">
        <f>IFERROR(Y284*1,"0")</f>
        <v>0</v>
      </c>
      <c r="R510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0" s="52">
        <f>IFERROR(Y335*1,"0")+IFERROR(Y336*1,"0")+IFERROR(Y337*1,"0")</f>
        <v>0</v>
      </c>
      <c r="T510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0" s="52">
        <f>IFERROR(Y368*1,"0")+IFERROR(Y369*1,"0")+IFERROR(Y370*1,"0")+IFERROR(Y374*1,"0")+IFERROR(Y378*1,"0")+IFERROR(Y379*1,"0")+IFERROR(Y383*1,"0")</f>
        <v>0</v>
      </c>
      <c r="V510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52">
        <f>IFERROR(Y408*1,"0")+IFERROR(Y412*1,"0")+IFERROR(Y413*1,"0")+IFERROR(Y414*1,"0")+IFERROR(Y415*1,"0")</f>
        <v>0</v>
      </c>
      <c r="X510" s="52">
        <f>IFERROR(Y420*1,"0")</f>
        <v>0</v>
      </c>
      <c r="Y510" s="52">
        <f>IFERROR(Y425*1,"0")</f>
        <v>0</v>
      </c>
      <c r="Z510" s="52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0" s="52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52">
        <f>IFERROR(Y497*1,"0")</f>
        <v>0</v>
      </c>
      <c r="AC510" s="60"/>
      <c r="AF510" s="1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A496:Z496"/>
    <mergeCell ref="D497:E497"/>
    <mergeCell ref="P497:T497"/>
    <mergeCell ref="P498:V498"/>
    <mergeCell ref="A498:O499"/>
    <mergeCell ref="P499:V499"/>
    <mergeCell ref="P500:V500"/>
    <mergeCell ref="A500:O505"/>
    <mergeCell ref="P501:V501"/>
    <mergeCell ref="P502:V502"/>
    <mergeCell ref="P503:V503"/>
    <mergeCell ref="P504:V504"/>
    <mergeCell ref="P505:V505"/>
    <mergeCell ref="A508:A509"/>
    <mergeCell ref="B508:B509"/>
    <mergeCell ref="C508:C509"/>
    <mergeCell ref="D508:D509"/>
    <mergeCell ref="E508:E509"/>
    <mergeCell ref="F508:F509"/>
    <mergeCell ref="G508:G509"/>
    <mergeCell ref="H508:H509"/>
    <mergeCell ref="I508:I509"/>
    <mergeCell ref="U508:U509"/>
    <mergeCell ref="V508:V509"/>
    <mergeCell ref="W508:W509"/>
    <mergeCell ref="X508:X509"/>
    <mergeCell ref="Y508:Y509"/>
    <mergeCell ref="Z508:Z509"/>
    <mergeCell ref="AA508:AA509"/>
    <mergeCell ref="AB508:AB509"/>
    <mergeCell ref="C507:H507"/>
    <mergeCell ref="I507:S507"/>
    <mergeCell ref="T507:U507"/>
    <mergeCell ref="V507:Y507"/>
    <mergeCell ref="AA507:AB507"/>
    <mergeCell ref="J508:J509"/>
    <mergeCell ref="K508:K509"/>
    <mergeCell ref="L508:L509"/>
    <mergeCell ref="M508:M509"/>
    <mergeCell ref="O508:O509"/>
    <mergeCell ref="P508:P509"/>
    <mergeCell ref="Q508:Q509"/>
    <mergeCell ref="R508:R509"/>
    <mergeCell ref="S508:S509"/>
    <mergeCell ref="T508:T50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3" t="s">
        <v>768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770</v>
      </c>
      <c r="C6" s="53" t="s">
        <v>771</v>
      </c>
      <c r="D6" s="53" t="s">
        <v>772</v>
      </c>
      <c r="E6" s="53" t="s">
        <v>45</v>
      </c>
    </row>
    <row r="7" spans="2:8" x14ac:dyDescent="0.2">
      <c r="B7" s="53" t="s">
        <v>773</v>
      </c>
      <c r="C7" s="53" t="s">
        <v>774</v>
      </c>
      <c r="D7" s="53" t="s">
        <v>775</v>
      </c>
      <c r="E7" s="53" t="s">
        <v>45</v>
      </c>
    </row>
    <row r="9" spans="2:8" x14ac:dyDescent="0.2">
      <c r="B9" s="53" t="s">
        <v>776</v>
      </c>
      <c r="C9" s="53" t="s">
        <v>771</v>
      </c>
      <c r="D9" s="53" t="s">
        <v>45</v>
      </c>
      <c r="E9" s="53" t="s">
        <v>45</v>
      </c>
    </row>
    <row r="11" spans="2:8" x14ac:dyDescent="0.2">
      <c r="B11" s="53" t="s">
        <v>776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777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984</vt:i4>
      </vt:variant>
    </vt:vector>
  </HeadingPairs>
  <TitlesOfParts>
    <vt:vector size="9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