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7,05,25 ПОКОМ КИ филиалы\"/>
    </mc:Choice>
  </mc:AlternateContent>
  <xr:revisionPtr revIDLastSave="0" documentId="13_ncr:1_{6A15C3FE-BAD4-4834-ACB2-27ACE94B4FA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Sheet!$A$3:$AG$95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41" i="1" l="1"/>
  <c r="Q17" i="1"/>
  <c r="Q16" i="1"/>
  <c r="Q10" i="1"/>
  <c r="Q9" i="1"/>
  <c r="Q7" i="1"/>
  <c r="Q8" i="1"/>
  <c r="Q11" i="1"/>
  <c r="Q13" i="1"/>
  <c r="Q14" i="1"/>
  <c r="Q15" i="1"/>
  <c r="Q19" i="1"/>
  <c r="Q21" i="1"/>
  <c r="Q25" i="1"/>
  <c r="Q28" i="1"/>
  <c r="AG28" i="1" s="1"/>
  <c r="Q29" i="1"/>
  <c r="AG29" i="1" s="1"/>
  <c r="Q34" i="1"/>
  <c r="AG34" i="1" s="1"/>
  <c r="Q38" i="1"/>
  <c r="AG38" i="1" s="1"/>
  <c r="Q43" i="1"/>
  <c r="Q44" i="1"/>
  <c r="AG44" i="1" s="1"/>
  <c r="Q45" i="1"/>
  <c r="AG45" i="1" s="1"/>
  <c r="Q48" i="1"/>
  <c r="AG48" i="1" s="1"/>
  <c r="Q49" i="1"/>
  <c r="Q52" i="1"/>
  <c r="AG52" i="1" s="1"/>
  <c r="Q54" i="1"/>
  <c r="AG54" i="1" s="1"/>
  <c r="Q55" i="1"/>
  <c r="AG55" i="1" s="1"/>
  <c r="Q57" i="1"/>
  <c r="Q61" i="1"/>
  <c r="AG61" i="1" s="1"/>
  <c r="Q62" i="1"/>
  <c r="AG62" i="1" s="1"/>
  <c r="Q63" i="1"/>
  <c r="AG63" i="1" s="1"/>
  <c r="Q64" i="1"/>
  <c r="AG64" i="1" s="1"/>
  <c r="Q65" i="1"/>
  <c r="AG65" i="1" s="1"/>
  <c r="Q66" i="1"/>
  <c r="AG66" i="1" s="1"/>
  <c r="Q67" i="1"/>
  <c r="Q69" i="1"/>
  <c r="Q70" i="1"/>
  <c r="AG70" i="1" s="1"/>
  <c r="Q71" i="1"/>
  <c r="AG71" i="1" s="1"/>
  <c r="Q72" i="1"/>
  <c r="AG72" i="1" s="1"/>
  <c r="Q73" i="1"/>
  <c r="Q76" i="1"/>
  <c r="AG76" i="1" s="1"/>
  <c r="Q78" i="1"/>
  <c r="AG78" i="1" s="1"/>
  <c r="Q79" i="1"/>
  <c r="AG79" i="1" s="1"/>
  <c r="Q80" i="1"/>
  <c r="AG80" i="1" s="1"/>
  <c r="Q81" i="1"/>
  <c r="AG81" i="1" s="1"/>
  <c r="Q82" i="1"/>
  <c r="AG82" i="1" s="1"/>
  <c r="Q83" i="1"/>
  <c r="AG83" i="1" s="1"/>
  <c r="Q85" i="1"/>
  <c r="Q86" i="1"/>
  <c r="AG86" i="1" s="1"/>
  <c r="Q87" i="1"/>
  <c r="AG87" i="1" s="1"/>
  <c r="Q90" i="1"/>
  <c r="AG90" i="1" s="1"/>
  <c r="Q92" i="1"/>
  <c r="AG92" i="1" s="1"/>
  <c r="Q93" i="1"/>
  <c r="AG93" i="1" s="1"/>
  <c r="Q94" i="1"/>
  <c r="AG94" i="1" s="1"/>
  <c r="Q95" i="1"/>
  <c r="AG95" i="1" s="1"/>
  <c r="AG8" i="1"/>
  <c r="AG11" i="1"/>
  <c r="AG13" i="1"/>
  <c r="AG14" i="1"/>
  <c r="AG15" i="1"/>
  <c r="AG19" i="1"/>
  <c r="AG21" i="1"/>
  <c r="AG25" i="1"/>
  <c r="AG43" i="1"/>
  <c r="AG49" i="1"/>
  <c r="AG57" i="1"/>
  <c r="AG67" i="1"/>
  <c r="AG69" i="1"/>
  <c r="AG73" i="1"/>
  <c r="AG85" i="1"/>
  <c r="O7" i="1" l="1"/>
  <c r="O8" i="1"/>
  <c r="T8" i="1" s="1"/>
  <c r="O9" i="1"/>
  <c r="O10" i="1"/>
  <c r="O11" i="1"/>
  <c r="T11" i="1" s="1"/>
  <c r="O12" i="1"/>
  <c r="P12" i="1" s="1"/>
  <c r="Q12" i="1" s="1"/>
  <c r="O13" i="1"/>
  <c r="T13" i="1" s="1"/>
  <c r="O14" i="1"/>
  <c r="T14" i="1" s="1"/>
  <c r="O15" i="1"/>
  <c r="T15" i="1" s="1"/>
  <c r="O16" i="1"/>
  <c r="O17" i="1"/>
  <c r="O18" i="1"/>
  <c r="P18" i="1" s="1"/>
  <c r="Q18" i="1" s="1"/>
  <c r="O19" i="1"/>
  <c r="T19" i="1" s="1"/>
  <c r="O20" i="1"/>
  <c r="P20" i="1" s="1"/>
  <c r="Q20" i="1" s="1"/>
  <c r="O21" i="1"/>
  <c r="T21" i="1" s="1"/>
  <c r="O22" i="1"/>
  <c r="O23" i="1"/>
  <c r="O24" i="1"/>
  <c r="O25" i="1"/>
  <c r="T25" i="1" s="1"/>
  <c r="O26" i="1"/>
  <c r="O27" i="1"/>
  <c r="P27" i="1" s="1"/>
  <c r="Q27" i="1" s="1"/>
  <c r="O28" i="1"/>
  <c r="T28" i="1" s="1"/>
  <c r="O29" i="1"/>
  <c r="T29" i="1" s="1"/>
  <c r="O30" i="1"/>
  <c r="P30" i="1" s="1"/>
  <c r="Q30" i="1" s="1"/>
  <c r="O31" i="1"/>
  <c r="O32" i="1"/>
  <c r="O33" i="1"/>
  <c r="O34" i="1"/>
  <c r="T34" i="1" s="1"/>
  <c r="O35" i="1"/>
  <c r="O36" i="1"/>
  <c r="O37" i="1"/>
  <c r="O38" i="1"/>
  <c r="T38" i="1" s="1"/>
  <c r="O39" i="1"/>
  <c r="O40" i="1"/>
  <c r="O41" i="1"/>
  <c r="O42" i="1"/>
  <c r="O43" i="1"/>
  <c r="T43" i="1" s="1"/>
  <c r="O44" i="1"/>
  <c r="T44" i="1" s="1"/>
  <c r="O45" i="1"/>
  <c r="T45" i="1" s="1"/>
  <c r="O46" i="1"/>
  <c r="O47" i="1"/>
  <c r="O48" i="1"/>
  <c r="T48" i="1" s="1"/>
  <c r="O49" i="1"/>
  <c r="T49" i="1" s="1"/>
  <c r="O50" i="1"/>
  <c r="O51" i="1"/>
  <c r="O52" i="1"/>
  <c r="T52" i="1" s="1"/>
  <c r="O53" i="1"/>
  <c r="O54" i="1"/>
  <c r="T54" i="1" s="1"/>
  <c r="O55" i="1"/>
  <c r="T55" i="1" s="1"/>
  <c r="O56" i="1"/>
  <c r="O57" i="1"/>
  <c r="T57" i="1" s="1"/>
  <c r="O58" i="1"/>
  <c r="O59" i="1"/>
  <c r="O60" i="1"/>
  <c r="O61" i="1"/>
  <c r="T61" i="1" s="1"/>
  <c r="O62" i="1"/>
  <c r="T62" i="1" s="1"/>
  <c r="O63" i="1"/>
  <c r="T63" i="1" s="1"/>
  <c r="O64" i="1"/>
  <c r="T64" i="1" s="1"/>
  <c r="O65" i="1"/>
  <c r="T65" i="1" s="1"/>
  <c r="O66" i="1"/>
  <c r="T66" i="1" s="1"/>
  <c r="O67" i="1"/>
  <c r="T67" i="1" s="1"/>
  <c r="O68" i="1"/>
  <c r="O69" i="1"/>
  <c r="T69" i="1" s="1"/>
  <c r="O70" i="1"/>
  <c r="T70" i="1" s="1"/>
  <c r="O71" i="1"/>
  <c r="T71" i="1" s="1"/>
  <c r="O72" i="1"/>
  <c r="T72" i="1" s="1"/>
  <c r="O73" i="1"/>
  <c r="T73" i="1" s="1"/>
  <c r="O74" i="1"/>
  <c r="O75" i="1"/>
  <c r="O76" i="1"/>
  <c r="T76" i="1" s="1"/>
  <c r="O77" i="1"/>
  <c r="O78" i="1"/>
  <c r="T78" i="1" s="1"/>
  <c r="O79" i="1"/>
  <c r="T79" i="1" s="1"/>
  <c r="O80" i="1"/>
  <c r="T80" i="1" s="1"/>
  <c r="O81" i="1"/>
  <c r="T81" i="1" s="1"/>
  <c r="O82" i="1"/>
  <c r="T82" i="1" s="1"/>
  <c r="O83" i="1"/>
  <c r="T83" i="1" s="1"/>
  <c r="O84" i="1"/>
  <c r="O85" i="1"/>
  <c r="T85" i="1" s="1"/>
  <c r="O86" i="1"/>
  <c r="T86" i="1" s="1"/>
  <c r="O87" i="1"/>
  <c r="T87" i="1" s="1"/>
  <c r="O88" i="1"/>
  <c r="P88" i="1" s="1"/>
  <c r="Q88" i="1" s="1"/>
  <c r="O89" i="1"/>
  <c r="O90" i="1"/>
  <c r="T90" i="1" s="1"/>
  <c r="O91" i="1"/>
  <c r="O92" i="1"/>
  <c r="T92" i="1" s="1"/>
  <c r="O93" i="1"/>
  <c r="T93" i="1" s="1"/>
  <c r="O94" i="1"/>
  <c r="T94" i="1" s="1"/>
  <c r="O95" i="1"/>
  <c r="T95" i="1" s="1"/>
  <c r="O6" i="1"/>
  <c r="AG27" i="1" l="1"/>
  <c r="T27" i="1"/>
  <c r="AG88" i="1"/>
  <c r="T88" i="1"/>
  <c r="AG30" i="1"/>
  <c r="T30" i="1"/>
  <c r="AG20" i="1"/>
  <c r="T20" i="1"/>
  <c r="AG18" i="1"/>
  <c r="T18" i="1"/>
  <c r="AG12" i="1"/>
  <c r="T12" i="1"/>
  <c r="U6" i="1"/>
  <c r="P6" i="1"/>
  <c r="Q6" i="1" s="1"/>
  <c r="P84" i="1"/>
  <c r="Q84" i="1" s="1"/>
  <c r="P74" i="1"/>
  <c r="Q74" i="1" s="1"/>
  <c r="P68" i="1"/>
  <c r="Q68" i="1" s="1"/>
  <c r="P60" i="1"/>
  <c r="Q60" i="1" s="1"/>
  <c r="P58" i="1"/>
  <c r="Q58" i="1" s="1"/>
  <c r="P56" i="1"/>
  <c r="Q56" i="1" s="1"/>
  <c r="P50" i="1"/>
  <c r="Q50" i="1" s="1"/>
  <c r="P46" i="1"/>
  <c r="Q46" i="1" s="1"/>
  <c r="P42" i="1"/>
  <c r="Q42" i="1" s="1"/>
  <c r="P40" i="1"/>
  <c r="Q40" i="1" s="1"/>
  <c r="P36" i="1"/>
  <c r="Q36" i="1" s="1"/>
  <c r="P32" i="1"/>
  <c r="Q32" i="1" s="1"/>
  <c r="P26" i="1"/>
  <c r="Q26" i="1" s="1"/>
  <c r="P24" i="1"/>
  <c r="Q24" i="1" s="1"/>
  <c r="P22" i="1"/>
  <c r="Q22" i="1" s="1"/>
  <c r="P16" i="1"/>
  <c r="P10" i="1"/>
  <c r="P91" i="1"/>
  <c r="Q91" i="1" s="1"/>
  <c r="P89" i="1"/>
  <c r="Q89" i="1" s="1"/>
  <c r="P77" i="1"/>
  <c r="Q77" i="1" s="1"/>
  <c r="P75" i="1"/>
  <c r="Q75" i="1" s="1"/>
  <c r="P59" i="1"/>
  <c r="Q59" i="1" s="1"/>
  <c r="P53" i="1"/>
  <c r="Q53" i="1" s="1"/>
  <c r="P51" i="1"/>
  <c r="Q51" i="1" s="1"/>
  <c r="P47" i="1"/>
  <c r="Q47" i="1" s="1"/>
  <c r="P41" i="1"/>
  <c r="P39" i="1"/>
  <c r="Q39" i="1" s="1"/>
  <c r="P37" i="1"/>
  <c r="Q37" i="1" s="1"/>
  <c r="P35" i="1"/>
  <c r="Q35" i="1" s="1"/>
  <c r="P33" i="1"/>
  <c r="Q33" i="1" s="1"/>
  <c r="P31" i="1"/>
  <c r="Q31" i="1" s="1"/>
  <c r="P23" i="1"/>
  <c r="Q23" i="1" s="1"/>
  <c r="P17" i="1"/>
  <c r="P9" i="1"/>
  <c r="P7" i="1"/>
  <c r="U85" i="1"/>
  <c r="U69" i="1"/>
  <c r="U61" i="1"/>
  <c r="U53" i="1"/>
  <c r="U45" i="1"/>
  <c r="U37" i="1"/>
  <c r="U29" i="1"/>
  <c r="U21" i="1"/>
  <c r="U13" i="1"/>
  <c r="U93" i="1"/>
  <c r="U77" i="1"/>
  <c r="U65" i="1"/>
  <c r="U57" i="1"/>
  <c r="U49" i="1"/>
  <c r="U41" i="1"/>
  <c r="U33" i="1"/>
  <c r="U25" i="1"/>
  <c r="U17" i="1"/>
  <c r="U9" i="1"/>
  <c r="U89" i="1"/>
  <c r="U81" i="1"/>
  <c r="U73" i="1"/>
  <c r="U67" i="1"/>
  <c r="U63" i="1"/>
  <c r="U59" i="1"/>
  <c r="U55" i="1"/>
  <c r="U51" i="1"/>
  <c r="U47" i="1"/>
  <c r="U43" i="1"/>
  <c r="U39" i="1"/>
  <c r="U35" i="1"/>
  <c r="U31" i="1"/>
  <c r="U27" i="1"/>
  <c r="U23" i="1"/>
  <c r="U19" i="1"/>
  <c r="U15" i="1"/>
  <c r="U11" i="1"/>
  <c r="U7" i="1"/>
  <c r="U91" i="1"/>
  <c r="U87" i="1"/>
  <c r="U83" i="1"/>
  <c r="U79" i="1"/>
  <c r="U75" i="1"/>
  <c r="U71" i="1"/>
  <c r="U94" i="1"/>
  <c r="U92" i="1"/>
  <c r="U90" i="1"/>
  <c r="U88" i="1"/>
  <c r="U86" i="1"/>
  <c r="U84" i="1"/>
  <c r="U82" i="1"/>
  <c r="U80" i="1"/>
  <c r="U78" i="1"/>
  <c r="U76" i="1"/>
  <c r="U74" i="1"/>
  <c r="U72" i="1"/>
  <c r="U70" i="1"/>
  <c r="U68" i="1"/>
  <c r="U66" i="1"/>
  <c r="U64" i="1"/>
  <c r="U62" i="1"/>
  <c r="U60" i="1"/>
  <c r="U58" i="1"/>
  <c r="U56" i="1"/>
  <c r="U54" i="1"/>
  <c r="U52" i="1"/>
  <c r="U50" i="1"/>
  <c r="U48" i="1"/>
  <c r="U46" i="1"/>
  <c r="U44" i="1"/>
  <c r="U42" i="1"/>
  <c r="U40" i="1"/>
  <c r="U38" i="1"/>
  <c r="U36" i="1"/>
  <c r="U34" i="1"/>
  <c r="U32" i="1"/>
  <c r="U30" i="1"/>
  <c r="U28" i="1"/>
  <c r="U26" i="1"/>
  <c r="U24" i="1"/>
  <c r="U22" i="1"/>
  <c r="U20" i="1"/>
  <c r="U18" i="1"/>
  <c r="U16" i="1"/>
  <c r="U14" i="1"/>
  <c r="U12" i="1"/>
  <c r="U10" i="1"/>
  <c r="U8" i="1"/>
  <c r="U95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E5" i="1"/>
  <c r="AD5" i="1"/>
  <c r="AC5" i="1"/>
  <c r="AB5" i="1"/>
  <c r="AA5" i="1"/>
  <c r="Z5" i="1"/>
  <c r="Y5" i="1"/>
  <c r="X5" i="1"/>
  <c r="W5" i="1"/>
  <c r="V5" i="1"/>
  <c r="R5" i="1"/>
  <c r="O5" i="1"/>
  <c r="N5" i="1"/>
  <c r="M5" i="1"/>
  <c r="L5" i="1"/>
  <c r="J5" i="1"/>
  <c r="F5" i="1"/>
  <c r="E5" i="1"/>
  <c r="AG9" i="1" l="1"/>
  <c r="T9" i="1"/>
  <c r="AG23" i="1"/>
  <c r="T23" i="1"/>
  <c r="AG33" i="1"/>
  <c r="T33" i="1"/>
  <c r="AG37" i="1"/>
  <c r="T37" i="1"/>
  <c r="AG41" i="1"/>
  <c r="T41" i="1"/>
  <c r="AG51" i="1"/>
  <c r="T51" i="1"/>
  <c r="AG59" i="1"/>
  <c r="T59" i="1"/>
  <c r="AG77" i="1"/>
  <c r="T77" i="1"/>
  <c r="AG91" i="1"/>
  <c r="T91" i="1"/>
  <c r="AG16" i="1"/>
  <c r="T16" i="1"/>
  <c r="AG24" i="1"/>
  <c r="T24" i="1"/>
  <c r="AG32" i="1"/>
  <c r="T32" i="1"/>
  <c r="AG40" i="1"/>
  <c r="T40" i="1"/>
  <c r="AG46" i="1"/>
  <c r="T46" i="1"/>
  <c r="AG56" i="1"/>
  <c r="T56" i="1"/>
  <c r="AG60" i="1"/>
  <c r="T60" i="1"/>
  <c r="AG74" i="1"/>
  <c r="T74" i="1"/>
  <c r="Q5" i="1"/>
  <c r="AG6" i="1"/>
  <c r="T6" i="1"/>
  <c r="AG7" i="1"/>
  <c r="T7" i="1"/>
  <c r="AG17" i="1"/>
  <c r="T17" i="1"/>
  <c r="AG31" i="1"/>
  <c r="T31" i="1"/>
  <c r="AG35" i="1"/>
  <c r="T35" i="1"/>
  <c r="AG39" i="1"/>
  <c r="T39" i="1"/>
  <c r="AG47" i="1"/>
  <c r="T47" i="1"/>
  <c r="AG53" i="1"/>
  <c r="T53" i="1"/>
  <c r="AG75" i="1"/>
  <c r="T75" i="1"/>
  <c r="AG89" i="1"/>
  <c r="T89" i="1"/>
  <c r="T10" i="1"/>
  <c r="AG10" i="1"/>
  <c r="AG22" i="1"/>
  <c r="T22" i="1"/>
  <c r="T26" i="1"/>
  <c r="AG26" i="1"/>
  <c r="AG36" i="1"/>
  <c r="T36" i="1"/>
  <c r="AG42" i="1"/>
  <c r="T42" i="1"/>
  <c r="T50" i="1"/>
  <c r="AG50" i="1"/>
  <c r="T58" i="1"/>
  <c r="AG58" i="1"/>
  <c r="AG68" i="1"/>
  <c r="T68" i="1"/>
  <c r="AG84" i="1"/>
  <c r="T84" i="1"/>
  <c r="P5" i="1"/>
  <c r="K5" i="1"/>
  <c r="AG5" i="1" l="1"/>
</calcChain>
</file>

<file path=xl/sharedStrings.xml><?xml version="1.0" encoding="utf-8"?>
<sst xmlns="http://schemas.openxmlformats.org/spreadsheetml/2006/main" count="375" uniqueCount="157">
  <si>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</si>
  <si>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</si>
  <si>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</si>
  <si>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</si>
  <si>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</si>
  <si>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</si>
  <si>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</si>
  <si>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</si>
  <si>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</si>
  <si>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</si>
  <si>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</si>
  <si>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</si>
  <si>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</si>
  <si>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</si>
  <si>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</si>
  <si>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</si>
  <si>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</si>
  <si>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</si>
  <si>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</si>
  <si>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</si>
  <si>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</si>
  <si>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</si>
  <si>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</si>
  <si>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05,05,</t>
  </si>
  <si>
    <t>07,05,</t>
  </si>
  <si>
    <t>01,05,</t>
  </si>
  <si>
    <t>30,04,</t>
  </si>
  <si>
    <t>24,04,</t>
  </si>
  <si>
    <t>23,04,</t>
  </si>
  <si>
    <t>17,04,</t>
  </si>
  <si>
    <t>16,04,</t>
  </si>
  <si>
    <t>10,04,</t>
  </si>
  <si>
    <t>09,04,</t>
  </si>
  <si>
    <t>03,04,</t>
  </si>
  <si>
    <t>02,04,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</si>
  <si>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</si>
  <si>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</si>
  <si>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</si>
  <si>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</si>
  <si>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>Мера</t>
  </si>
  <si>
    <t xml:space="preserve"> 017  Сосиски Вязанка Сливочные, Вязанка амицел ВЕС.ПОКОМ</t>
  </si>
  <si>
    <t>нужно увеличить продажи!!!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</si>
  <si>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</si>
  <si>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</si>
  <si>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</si>
  <si>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>ТМА май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</si>
  <si>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</si>
  <si>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</si>
  <si>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</si>
  <si>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</si>
  <si>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</si>
  <si>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</si>
  <si>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>сети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</si>
  <si>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</si>
  <si>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</si>
  <si>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</si>
  <si>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</si>
  <si>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</si>
  <si>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>ТМА апрель_май</t>
  </si>
  <si>
    <t xml:space="preserve"> 236  Колбаса Рубленая ЗАПЕЧ. Дугушка ТМ Стародворье, вектор, в/к    ПОКОМ</t>
  </si>
  <si>
    <t>ТМА апрель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</si>
  <si>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</si>
  <si>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</si>
  <si>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</si>
  <si>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>нет потребности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</si>
  <si>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</si>
  <si>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</si>
  <si>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</si>
  <si>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</si>
  <si>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</si>
  <si>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>20,03,25 в уценку 19кг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</si>
  <si>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</si>
  <si>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</si>
  <si>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</si>
  <si>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</si>
  <si>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</si>
  <si>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</si>
  <si>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</si>
  <si>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</si>
  <si>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>ТМА апрель_май / Мера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</si>
  <si>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</si>
  <si>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</si>
  <si>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</si>
  <si>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</si>
  <si>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</si>
  <si>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</si>
  <si>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</si>
  <si>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</si>
  <si>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</si>
  <si>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</si>
  <si>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</si>
  <si>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>20,03,25 в уценку 15кг / нет в бланке</t>
  </si>
  <si>
    <t xml:space="preserve"> 328  Сардельки Сочинки Стародворье ТМ  0,4 кг ПОКОМ</t>
  </si>
  <si>
    <t>11,12,24 в уценку 10 шт. / 26,11,24 в уценку 178 шт.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</si>
  <si>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</si>
  <si>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</si>
  <si>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</si>
  <si>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</si>
  <si>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</si>
  <si>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</si>
  <si>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</si>
  <si>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</si>
  <si>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</si>
  <si>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</si>
  <si>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</si>
  <si>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</si>
  <si>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</si>
  <si>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</si>
  <si>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</si>
  <si>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</si>
  <si>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</si>
  <si>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</si>
  <si>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</si>
  <si>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</si>
  <si>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>нет потребности / 02,04,25 в уценку 51кг</t>
  </si>
  <si>
    <t xml:space="preserve"> 440  Колбаса Любительская ТМ Вязанка в оболочке полиамид.ВЕС ПОКОМ </t>
  </si>
  <si>
    <t>не в матрице</t>
  </si>
  <si>
    <t xml:space="preserve"> 445  Колбаса Краковюрст ТМ Баварушка рубленая в оболочке черева в в.у 0,2 кг ПОКОМ</t>
  </si>
  <si>
    <t>нет потребности (постоянные списания) / 05,03,25 в уценку 10 шт. / 05,02,25 12 в уценку 12 шт. / 14,01,25 в уценку 100 шт.</t>
  </si>
  <si>
    <t xml:space="preserve"> 447  Колбаски Краковюрст ТМ Баварушка с изысканными пряностями в оболочке NDX в в.у 0,2 кг. ПОКОМ </t>
  </si>
  <si>
    <t>25,03,25 в уценку 14 шт. / 21,01,25 в уценку 38 шт.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</si>
  <si>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</si>
  <si>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</si>
  <si>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</si>
  <si>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</si>
  <si>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</si>
  <si>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</si>
  <si>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</si>
  <si>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ТМ Особый рецепт в оболочке полиамид. ВЕС.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</si>
  <si>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</si>
  <si>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</si>
  <si>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</si>
  <si>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 xml:space="preserve"> 503 Колбаса Филейская со шпиком ТМ Вязанка в оболочке полиамид.ПОКОМ</t>
  </si>
  <si>
    <t>новинка</t>
  </si>
  <si>
    <t>090  Мини-салями со вкусом бекона,  0.05кг, ядрена копоть   ПОКОМ</t>
  </si>
  <si>
    <t>255  Сосиски Молочные для завтрака ТМ Особый рецепт, п/а МГС, ВЕС, ТМ Стародворье  ПОКОМ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</si>
  <si>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</si>
  <si>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</si>
  <si>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501 Сосиски Филейские по-ганноверски ТМ Вязанка.в оболочке амицел в м.г.с ВЕС. ПОКОМ</t>
  </si>
  <si>
    <t>09,01,25 списание 27кг (плесень)</t>
  </si>
  <si>
    <t>504  Ветчина Мясорубская с окороком 0,33кг срез ТМ Стародворье  ПОКОМ</t>
  </si>
  <si>
    <t>515  Колбаса Сервелат Мясорубский Делюкс 0,3кг ТМ Стародворье  ПОКОМ</t>
  </si>
  <si>
    <t>517  Сосиски С сыром ТМ Ядрена копоть 0,3кг  ПОКОМ</t>
  </si>
  <si>
    <t>помощь заводу ИОСГ</t>
  </si>
  <si>
    <t>519  Грудинка 0,12 кг нарезка ТМ Стародворье  ПОКОМ</t>
  </si>
  <si>
    <t>522  Колбаса Гвардейская с/к ТМ Стародворье  ПОКОМ</t>
  </si>
  <si>
    <t>перемещение из Донецка (250кг)</t>
  </si>
  <si>
    <t>нужно увеличить продажи / вывод / перемещение из Луганска (забыли паллет)</t>
  </si>
  <si>
    <t>нужно увеличить продажи</t>
  </si>
  <si>
    <t>нужно увеличить продажи / ТМА апрель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</si>
  <si>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20,03,25 в уценку 26кг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</si>
  <si>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20,03,25 в уценку 11кг</t>
    </r>
  </si>
  <si>
    <t>завод не отгружает</t>
  </si>
  <si>
    <t>ТМА Май</t>
  </si>
  <si>
    <t>Пром Мера</t>
  </si>
  <si>
    <t>заказ</t>
  </si>
  <si>
    <t>10,05,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</si>
</sst>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6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0" borderId="1" xfId="1" applyNumberFormat="1" applyFill="1"/>
    <xf numFmtId="164" fontId="4" fillId="0" borderId="1" xfId="1" applyNumberFormat="1" applyFon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8" borderId="1" xfId="1" applyNumberFormat="1" applyFill="1"/>
    <xf numFmtId="164" fontId="1" fillId="8" borderId="2" xfId="1" applyNumberFormat="1" applyFill="1" applyBorder="1"/>
    <xf numFmtId="164" fontId="5" fillId="6" borderId="1" xfId="1" applyNumberFormat="1" applyFont="1" applyFill="1"/>
    <xf numFmtId="164" fontId="4" fillId="6" borderId="1" xfId="1" applyNumberFormat="1" applyFont="1" applyFill="1"/>
    <xf numFmtId="164" fontId="4" fillId="8" borderId="1" xfId="1" applyNumberFormat="1" applyFont="1" applyFill="1"/>
    <xf numFmtId="164" fontId="1" fillId="6" borderId="2" xfId="1" applyNumberFormat="1" applyFill="1" applyBorder="1"/>
    <xf numFmtId="164" fontId="1" fillId="9" borderId="2" xfId="1" applyNumberFormat="1" applyFill="1" applyBorder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9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R4" sqref="R4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5703125" customWidth="1"/>
    <col min="14" max="18" width="7" customWidth="1"/>
    <col min="19" max="19" width="21" customWidth="1"/>
    <col min="20" max="21" width="5" customWidth="1"/>
    <col min="22" max="31" width="6" customWidth="1"/>
    <col min="32" max="32" width="41.42578125" customWidth="1"/>
    <col min="33" max="33" width="7" customWidth="1"/>
    <col min="34" max="51" width="8" customWidth="1"/>
  </cols>
  <sheetData>
    <row r="1" spans="1:51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155</v>
      </c>
      <c r="R3" s="6" t="s">
        <v>16</v>
      </c>
      <c r="S3" s="6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21</v>
      </c>
      <c r="AG3" s="2" t="s">
        <v>22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 t="s">
        <v>156</v>
      </c>
      <c r="R4" s="1"/>
      <c r="S4" s="1"/>
      <c r="T4" s="1"/>
      <c r="U4" s="1"/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 t="s">
        <v>34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SUM(E6:E499)</f>
        <v>8257.869999999999</v>
      </c>
      <c r="F5" s="4">
        <f>SUM(F6:F499)</f>
        <v>10232.023000000003</v>
      </c>
      <c r="G5" s="7"/>
      <c r="H5" s="1"/>
      <c r="I5" s="1"/>
      <c r="J5" s="4">
        <f t="shared" ref="J5:R5" si="0">SUM(J6:J499)</f>
        <v>8526.5820000000003</v>
      </c>
      <c r="K5" s="4">
        <f t="shared" si="0"/>
        <v>-268.71199999999999</v>
      </c>
      <c r="L5" s="4">
        <f t="shared" si="0"/>
        <v>0</v>
      </c>
      <c r="M5" s="4">
        <f t="shared" si="0"/>
        <v>0</v>
      </c>
      <c r="N5" s="4">
        <f t="shared" si="0"/>
        <v>2814.7450000000013</v>
      </c>
      <c r="O5" s="4">
        <f t="shared" si="0"/>
        <v>1651.5740000000003</v>
      </c>
      <c r="P5" s="4">
        <f t="shared" si="0"/>
        <v>4830.0975600000002</v>
      </c>
      <c r="Q5" s="4">
        <f t="shared" si="0"/>
        <v>5408.7739599999995</v>
      </c>
      <c r="R5" s="4">
        <f t="shared" si="0"/>
        <v>1030</v>
      </c>
      <c r="S5" s="1"/>
      <c r="T5" s="1"/>
      <c r="U5" s="1"/>
      <c r="V5" s="4">
        <f t="shared" ref="V5:AE5" si="1">SUM(V6:V499)</f>
        <v>1635.0346</v>
      </c>
      <c r="W5" s="4">
        <f t="shared" si="1"/>
        <v>1585.4564000000003</v>
      </c>
      <c r="X5" s="4">
        <f t="shared" si="1"/>
        <v>1585.5336000000007</v>
      </c>
      <c r="Y5" s="4">
        <f t="shared" si="1"/>
        <v>1620.5380000000009</v>
      </c>
      <c r="Z5" s="4">
        <f t="shared" si="1"/>
        <v>1882.5211999999997</v>
      </c>
      <c r="AA5" s="4">
        <f t="shared" si="1"/>
        <v>1879.4088000000002</v>
      </c>
      <c r="AB5" s="4">
        <f t="shared" si="1"/>
        <v>1653.8392000000003</v>
      </c>
      <c r="AC5" s="4">
        <f t="shared" si="1"/>
        <v>1573.1705999999999</v>
      </c>
      <c r="AD5" s="4">
        <f t="shared" si="1"/>
        <v>1597.7781999999997</v>
      </c>
      <c r="AE5" s="4">
        <f t="shared" si="1"/>
        <v>1669.3418000000001</v>
      </c>
      <c r="AF5" s="1"/>
      <c r="AG5" s="4">
        <f>SUM(AG6:AG499)</f>
        <v>4258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35</v>
      </c>
      <c r="B6" s="1" t="s">
        <v>36</v>
      </c>
      <c r="C6" s="1">
        <v>88.563000000000002</v>
      </c>
      <c r="D6" s="1">
        <v>87.176000000000002</v>
      </c>
      <c r="E6" s="1">
        <v>68.007999999999996</v>
      </c>
      <c r="F6" s="1">
        <v>85.676000000000002</v>
      </c>
      <c r="G6" s="7">
        <v>1</v>
      </c>
      <c r="H6" s="1">
        <v>50</v>
      </c>
      <c r="I6" s="1" t="s">
        <v>37</v>
      </c>
      <c r="J6" s="1">
        <v>65.900000000000006</v>
      </c>
      <c r="K6" s="1">
        <f t="shared" ref="K6:K37" si="2">E6-J6</f>
        <v>2.1079999999999899</v>
      </c>
      <c r="L6" s="1"/>
      <c r="M6" s="1"/>
      <c r="N6" s="1"/>
      <c r="O6" s="1">
        <f>E6/5</f>
        <v>13.601599999999999</v>
      </c>
      <c r="P6" s="5">
        <f>10*O6-N6-F6</f>
        <v>50.339999999999989</v>
      </c>
      <c r="Q6" s="25">
        <f>P6+O6</f>
        <v>63.941599999999987</v>
      </c>
      <c r="R6" s="5"/>
      <c r="S6" s="1"/>
      <c r="T6" s="1">
        <f>(F6+N6+Q6)/O6</f>
        <v>10.999999999999998</v>
      </c>
      <c r="U6" s="1">
        <f t="shared" ref="U6:U37" si="3">(F6+N6)/O6</f>
        <v>6.2989648276673336</v>
      </c>
      <c r="V6" s="1">
        <v>13.6288</v>
      </c>
      <c r="W6" s="1">
        <v>13.6348</v>
      </c>
      <c r="X6" s="1">
        <v>15.9084</v>
      </c>
      <c r="Y6" s="1">
        <v>17.691199999999998</v>
      </c>
      <c r="Z6" s="1">
        <v>18.198599999999999</v>
      </c>
      <c r="AA6" s="1">
        <v>19.121600000000001</v>
      </c>
      <c r="AB6" s="1">
        <v>10.3658</v>
      </c>
      <c r="AC6" s="1">
        <v>9.6745999999999999</v>
      </c>
      <c r="AD6" s="1">
        <v>23.596800000000002</v>
      </c>
      <c r="AE6" s="1">
        <v>23.7376</v>
      </c>
      <c r="AF6" s="1"/>
      <c r="AG6" s="1">
        <f>ROUND(G6*Q6,0)</f>
        <v>64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38</v>
      </c>
      <c r="B7" s="1" t="s">
        <v>36</v>
      </c>
      <c r="C7" s="1">
        <v>89.266000000000005</v>
      </c>
      <c r="D7" s="1">
        <v>43.085999999999999</v>
      </c>
      <c r="E7" s="1">
        <v>60.710999999999999</v>
      </c>
      <c r="F7" s="1">
        <v>58.874000000000002</v>
      </c>
      <c r="G7" s="7">
        <v>1</v>
      </c>
      <c r="H7" s="1">
        <v>45</v>
      </c>
      <c r="I7" s="1" t="s">
        <v>37</v>
      </c>
      <c r="J7" s="1">
        <v>64.3</v>
      </c>
      <c r="K7" s="1">
        <f t="shared" si="2"/>
        <v>-3.5889999999999986</v>
      </c>
      <c r="L7" s="1"/>
      <c r="M7" s="1"/>
      <c r="N7" s="1">
        <v>30.349800000000009</v>
      </c>
      <c r="O7" s="1">
        <f t="shared" ref="O7:O70" si="4">E7/5</f>
        <v>12.142199999999999</v>
      </c>
      <c r="P7" s="5">
        <f t="shared" ref="P7:P24" si="5">10*O7-N7-F7</f>
        <v>32.198199999999979</v>
      </c>
      <c r="Q7" s="5">
        <f>R7</f>
        <v>50</v>
      </c>
      <c r="R7" s="24">
        <v>50</v>
      </c>
      <c r="S7" s="15" t="s">
        <v>154</v>
      </c>
      <c r="T7" s="1">
        <f t="shared" ref="T7:T70" si="6">(F7+N7+Q7)/O7</f>
        <v>11.466109930655072</v>
      </c>
      <c r="U7" s="1">
        <f t="shared" si="3"/>
        <v>7.3482400224012139</v>
      </c>
      <c r="V7" s="1">
        <v>11.3558</v>
      </c>
      <c r="W7" s="1">
        <v>7.5780000000000003</v>
      </c>
      <c r="X7" s="1">
        <v>3.7393999999999998</v>
      </c>
      <c r="Y7" s="1">
        <v>5.6353999999999997</v>
      </c>
      <c r="Z7" s="1">
        <v>4.8875999999999999</v>
      </c>
      <c r="AA7" s="1">
        <v>3.2704</v>
      </c>
      <c r="AB7" s="1">
        <v>12.712</v>
      </c>
      <c r="AC7" s="1">
        <v>12.961600000000001</v>
      </c>
      <c r="AD7" s="1">
        <v>5.6448</v>
      </c>
      <c r="AE7" s="1">
        <v>6.4615999999999998</v>
      </c>
      <c r="AF7" s="1" t="s">
        <v>39</v>
      </c>
      <c r="AG7" s="1">
        <f t="shared" ref="AG7:AG70" si="7">ROUND(G7*Q7,0)</f>
        <v>50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40</v>
      </c>
      <c r="B8" s="1" t="s">
        <v>36</v>
      </c>
      <c r="C8" s="1">
        <v>159.29400000000001</v>
      </c>
      <c r="D8" s="1"/>
      <c r="E8" s="1">
        <v>40.659999999999997</v>
      </c>
      <c r="F8" s="1">
        <v>110.52800000000001</v>
      </c>
      <c r="G8" s="7">
        <v>1</v>
      </c>
      <c r="H8" s="1">
        <v>45</v>
      </c>
      <c r="I8" s="1" t="s">
        <v>37</v>
      </c>
      <c r="J8" s="1">
        <v>41.6</v>
      </c>
      <c r="K8" s="1">
        <f t="shared" si="2"/>
        <v>-0.94000000000000483</v>
      </c>
      <c r="L8" s="1"/>
      <c r="M8" s="1"/>
      <c r="N8" s="1"/>
      <c r="O8" s="1">
        <f t="shared" si="4"/>
        <v>8.1319999999999997</v>
      </c>
      <c r="P8" s="5"/>
      <c r="Q8" s="5">
        <f t="shared" ref="Q8:Q70" si="8">P8</f>
        <v>0</v>
      </c>
      <c r="R8" s="5"/>
      <c r="S8" s="1"/>
      <c r="T8" s="1">
        <f t="shared" si="6"/>
        <v>13.59173635022135</v>
      </c>
      <c r="U8" s="1">
        <f t="shared" si="3"/>
        <v>13.59173635022135</v>
      </c>
      <c r="V8" s="1">
        <v>6.8900000000000006</v>
      </c>
      <c r="W8" s="1">
        <v>6.0771999999999986</v>
      </c>
      <c r="X8" s="1">
        <v>7.2907999999999999</v>
      </c>
      <c r="Y8" s="1">
        <v>8.0944000000000003</v>
      </c>
      <c r="Z8" s="1">
        <v>19.3748</v>
      </c>
      <c r="AA8" s="1">
        <v>19.3902</v>
      </c>
      <c r="AB8" s="1">
        <v>18.181000000000001</v>
      </c>
      <c r="AC8" s="1">
        <v>15.996</v>
      </c>
      <c r="AD8" s="1">
        <v>13.6038</v>
      </c>
      <c r="AE8" s="1">
        <v>15.9802</v>
      </c>
      <c r="AF8" s="21" t="s">
        <v>41</v>
      </c>
      <c r="AG8" s="1">
        <f t="shared" si="7"/>
        <v>0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42</v>
      </c>
      <c r="B9" s="1" t="s">
        <v>43</v>
      </c>
      <c r="C9" s="1">
        <v>100</v>
      </c>
      <c r="D9" s="1">
        <v>288</v>
      </c>
      <c r="E9" s="1">
        <v>141</v>
      </c>
      <c r="F9" s="1">
        <v>190</v>
      </c>
      <c r="G9" s="7">
        <v>0.45</v>
      </c>
      <c r="H9" s="1">
        <v>45</v>
      </c>
      <c r="I9" s="1" t="s">
        <v>37</v>
      </c>
      <c r="J9" s="1">
        <v>143</v>
      </c>
      <c r="K9" s="1">
        <f t="shared" si="2"/>
        <v>-2</v>
      </c>
      <c r="L9" s="1"/>
      <c r="M9" s="1"/>
      <c r="N9" s="1"/>
      <c r="O9" s="1">
        <f t="shared" si="4"/>
        <v>28.2</v>
      </c>
      <c r="P9" s="5">
        <f t="shared" si="5"/>
        <v>92</v>
      </c>
      <c r="Q9" s="5">
        <f t="shared" ref="Q9:Q10" si="9">R9</f>
        <v>130</v>
      </c>
      <c r="R9" s="24">
        <v>130</v>
      </c>
      <c r="S9" s="15" t="s">
        <v>154</v>
      </c>
      <c r="T9" s="1">
        <f t="shared" si="6"/>
        <v>11.347517730496454</v>
      </c>
      <c r="U9" s="1">
        <f t="shared" si="3"/>
        <v>6.7375886524822697</v>
      </c>
      <c r="V9" s="1">
        <v>26.6</v>
      </c>
      <c r="W9" s="1">
        <v>27.2</v>
      </c>
      <c r="X9" s="1">
        <v>22.2</v>
      </c>
      <c r="Y9" s="1">
        <v>17.8</v>
      </c>
      <c r="Z9" s="1">
        <v>18.600000000000001</v>
      </c>
      <c r="AA9" s="1">
        <v>18.399999999999999</v>
      </c>
      <c r="AB9" s="1">
        <v>31.8</v>
      </c>
      <c r="AC9" s="1">
        <v>29.4</v>
      </c>
      <c r="AD9" s="1">
        <v>10</v>
      </c>
      <c r="AE9" s="1">
        <v>11.6</v>
      </c>
      <c r="AF9" s="1" t="s">
        <v>39</v>
      </c>
      <c r="AG9" s="1">
        <f t="shared" si="7"/>
        <v>59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44</v>
      </c>
      <c r="B10" s="1" t="s">
        <v>43</v>
      </c>
      <c r="C10" s="1">
        <v>114</v>
      </c>
      <c r="D10" s="1">
        <v>156</v>
      </c>
      <c r="E10" s="1">
        <v>123</v>
      </c>
      <c r="F10" s="1">
        <v>99</v>
      </c>
      <c r="G10" s="7">
        <v>0.45</v>
      </c>
      <c r="H10" s="1">
        <v>45</v>
      </c>
      <c r="I10" s="1" t="s">
        <v>37</v>
      </c>
      <c r="J10" s="1">
        <v>122</v>
      </c>
      <c r="K10" s="1">
        <f t="shared" si="2"/>
        <v>1</v>
      </c>
      <c r="L10" s="1"/>
      <c r="M10" s="1"/>
      <c r="N10" s="1">
        <v>51.800000000000011</v>
      </c>
      <c r="O10" s="1">
        <f t="shared" si="4"/>
        <v>24.6</v>
      </c>
      <c r="P10" s="5">
        <f t="shared" si="5"/>
        <v>95.199999999999989</v>
      </c>
      <c r="Q10" s="5">
        <f t="shared" si="9"/>
        <v>130</v>
      </c>
      <c r="R10" s="24">
        <v>130</v>
      </c>
      <c r="S10" s="15" t="s">
        <v>153</v>
      </c>
      <c r="T10" s="1">
        <f t="shared" si="6"/>
        <v>11.414634146341463</v>
      </c>
      <c r="U10" s="1">
        <f t="shared" si="3"/>
        <v>6.1300813008130079</v>
      </c>
      <c r="V10" s="1">
        <v>20.6</v>
      </c>
      <c r="W10" s="1">
        <v>19.8</v>
      </c>
      <c r="X10" s="1">
        <v>23</v>
      </c>
      <c r="Y10" s="1">
        <v>23.8</v>
      </c>
      <c r="Z10" s="1">
        <v>25</v>
      </c>
      <c r="AA10" s="1">
        <v>24</v>
      </c>
      <c r="AB10" s="1">
        <v>30.277200000000001</v>
      </c>
      <c r="AC10" s="1">
        <v>28.677199999999999</v>
      </c>
      <c r="AD10" s="1">
        <v>1</v>
      </c>
      <c r="AE10" s="1">
        <v>2.8</v>
      </c>
      <c r="AF10" s="1" t="s">
        <v>45</v>
      </c>
      <c r="AG10" s="1">
        <f t="shared" si="7"/>
        <v>59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46</v>
      </c>
      <c r="B11" s="1" t="s">
        <v>43</v>
      </c>
      <c r="C11" s="1">
        <v>80</v>
      </c>
      <c r="D11" s="1"/>
      <c r="E11" s="1">
        <v>20</v>
      </c>
      <c r="F11" s="1">
        <v>52</v>
      </c>
      <c r="G11" s="7">
        <v>0.17</v>
      </c>
      <c r="H11" s="1">
        <v>180</v>
      </c>
      <c r="I11" s="1" t="s">
        <v>37</v>
      </c>
      <c r="J11" s="1">
        <v>20</v>
      </c>
      <c r="K11" s="1">
        <f t="shared" si="2"/>
        <v>0</v>
      </c>
      <c r="L11" s="1"/>
      <c r="M11" s="1"/>
      <c r="N11" s="1"/>
      <c r="O11" s="1">
        <f t="shared" si="4"/>
        <v>4</v>
      </c>
      <c r="P11" s="5"/>
      <c r="Q11" s="5">
        <f t="shared" si="8"/>
        <v>0</v>
      </c>
      <c r="R11" s="5"/>
      <c r="S11" s="1"/>
      <c r="T11" s="1">
        <f t="shared" si="6"/>
        <v>13</v>
      </c>
      <c r="U11" s="1">
        <f t="shared" si="3"/>
        <v>13</v>
      </c>
      <c r="V11" s="1">
        <v>5.4</v>
      </c>
      <c r="W11" s="1">
        <v>4.5999999999999996</v>
      </c>
      <c r="X11" s="1">
        <v>2.8</v>
      </c>
      <c r="Y11" s="1">
        <v>4.4000000000000004</v>
      </c>
      <c r="Z11" s="1">
        <v>8.6</v>
      </c>
      <c r="AA11" s="1">
        <v>6.6</v>
      </c>
      <c r="AB11" s="1">
        <v>3</v>
      </c>
      <c r="AC11" s="1">
        <v>2.8</v>
      </c>
      <c r="AD11" s="1">
        <v>6</v>
      </c>
      <c r="AE11" s="1">
        <v>6.4</v>
      </c>
      <c r="AF11" s="1"/>
      <c r="AG11" s="1">
        <f t="shared" si="7"/>
        <v>0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47</v>
      </c>
      <c r="B12" s="1" t="s">
        <v>43</v>
      </c>
      <c r="C12" s="1">
        <v>60</v>
      </c>
      <c r="D12" s="1"/>
      <c r="E12" s="1">
        <v>24</v>
      </c>
      <c r="F12" s="1">
        <v>26</v>
      </c>
      <c r="G12" s="7">
        <v>0.3</v>
      </c>
      <c r="H12" s="1">
        <v>40</v>
      </c>
      <c r="I12" s="1" t="s">
        <v>37</v>
      </c>
      <c r="J12" s="1">
        <v>25</v>
      </c>
      <c r="K12" s="1">
        <f t="shared" si="2"/>
        <v>-1</v>
      </c>
      <c r="L12" s="1"/>
      <c r="M12" s="1"/>
      <c r="N12" s="1"/>
      <c r="O12" s="1">
        <f t="shared" si="4"/>
        <v>4.8</v>
      </c>
      <c r="P12" s="5">
        <f>9*O12-N12-F12</f>
        <v>17.199999999999996</v>
      </c>
      <c r="Q12" s="5">
        <f t="shared" si="8"/>
        <v>17.199999999999996</v>
      </c>
      <c r="R12" s="5"/>
      <c r="S12" s="1"/>
      <c r="T12" s="1">
        <f t="shared" si="6"/>
        <v>9</v>
      </c>
      <c r="U12" s="1">
        <f t="shared" si="3"/>
        <v>5.416666666666667</v>
      </c>
      <c r="V12" s="1">
        <v>2.4</v>
      </c>
      <c r="W12" s="1">
        <v>1.8</v>
      </c>
      <c r="X12" s="1">
        <v>1</v>
      </c>
      <c r="Y12" s="1">
        <v>2.4</v>
      </c>
      <c r="Z12" s="1">
        <v>6</v>
      </c>
      <c r="AA12" s="1">
        <v>4.5999999999999996</v>
      </c>
      <c r="AB12" s="1">
        <v>3</v>
      </c>
      <c r="AC12" s="1">
        <v>3.8</v>
      </c>
      <c r="AD12" s="1">
        <v>2</v>
      </c>
      <c r="AE12" s="1">
        <v>1.8</v>
      </c>
      <c r="AF12" s="22" t="s">
        <v>148</v>
      </c>
      <c r="AG12" s="1">
        <f t="shared" si="7"/>
        <v>5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48</v>
      </c>
      <c r="B13" s="1" t="s">
        <v>43</v>
      </c>
      <c r="C13" s="1">
        <v>48</v>
      </c>
      <c r="D13" s="1">
        <v>30</v>
      </c>
      <c r="E13" s="1">
        <v>22</v>
      </c>
      <c r="F13" s="1">
        <v>50</v>
      </c>
      <c r="G13" s="7">
        <v>0.17</v>
      </c>
      <c r="H13" s="1">
        <v>180</v>
      </c>
      <c r="I13" s="1" t="s">
        <v>37</v>
      </c>
      <c r="J13" s="1">
        <v>22</v>
      </c>
      <c r="K13" s="1">
        <f t="shared" si="2"/>
        <v>0</v>
      </c>
      <c r="L13" s="1"/>
      <c r="M13" s="1"/>
      <c r="N13" s="1">
        <v>10.51999999999998</v>
      </c>
      <c r="O13" s="1">
        <f t="shared" si="4"/>
        <v>4.4000000000000004</v>
      </c>
      <c r="P13" s="5"/>
      <c r="Q13" s="5">
        <f t="shared" si="8"/>
        <v>0</v>
      </c>
      <c r="R13" s="5"/>
      <c r="S13" s="1"/>
      <c r="T13" s="1">
        <f t="shared" si="6"/>
        <v>13.754545454545449</v>
      </c>
      <c r="U13" s="1">
        <f t="shared" si="3"/>
        <v>13.754545454545449</v>
      </c>
      <c r="V13" s="1">
        <v>6.6</v>
      </c>
      <c r="W13" s="1">
        <v>6.6</v>
      </c>
      <c r="X13" s="1">
        <v>7.2</v>
      </c>
      <c r="Y13" s="1">
        <v>7.6</v>
      </c>
      <c r="Z13" s="1">
        <v>8.8000000000000007</v>
      </c>
      <c r="AA13" s="1">
        <v>7.6</v>
      </c>
      <c r="AB13" s="1">
        <v>7.4</v>
      </c>
      <c r="AC13" s="1">
        <v>6.4</v>
      </c>
      <c r="AD13" s="1">
        <v>5.8</v>
      </c>
      <c r="AE13" s="1">
        <v>6.8</v>
      </c>
      <c r="AF13" s="1"/>
      <c r="AG13" s="1">
        <f t="shared" si="7"/>
        <v>0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49</v>
      </c>
      <c r="B14" s="1" t="s">
        <v>43</v>
      </c>
      <c r="C14" s="1">
        <v>28</v>
      </c>
      <c r="D14" s="1">
        <v>12</v>
      </c>
      <c r="E14" s="1">
        <v>8</v>
      </c>
      <c r="F14" s="1">
        <v>28</v>
      </c>
      <c r="G14" s="7">
        <v>0.35</v>
      </c>
      <c r="H14" s="1">
        <v>50</v>
      </c>
      <c r="I14" s="1" t="s">
        <v>37</v>
      </c>
      <c r="J14" s="1">
        <v>9</v>
      </c>
      <c r="K14" s="1">
        <f t="shared" si="2"/>
        <v>-1</v>
      </c>
      <c r="L14" s="1"/>
      <c r="M14" s="1"/>
      <c r="N14" s="1"/>
      <c r="O14" s="1">
        <f t="shared" si="4"/>
        <v>1.6</v>
      </c>
      <c r="P14" s="5"/>
      <c r="Q14" s="5">
        <f t="shared" si="8"/>
        <v>0</v>
      </c>
      <c r="R14" s="5"/>
      <c r="S14" s="1"/>
      <c r="T14" s="1">
        <f t="shared" si="6"/>
        <v>17.5</v>
      </c>
      <c r="U14" s="1">
        <f t="shared" si="3"/>
        <v>17.5</v>
      </c>
      <c r="V14" s="1">
        <v>1.6</v>
      </c>
      <c r="W14" s="1">
        <v>1</v>
      </c>
      <c r="X14" s="1">
        <v>2.2000000000000002</v>
      </c>
      <c r="Y14" s="1">
        <v>3.4</v>
      </c>
      <c r="Z14" s="1">
        <v>3.4</v>
      </c>
      <c r="AA14" s="1">
        <v>2.4</v>
      </c>
      <c r="AB14" s="1">
        <v>0</v>
      </c>
      <c r="AC14" s="1">
        <v>-0.2</v>
      </c>
      <c r="AD14" s="1">
        <v>1.8</v>
      </c>
      <c r="AE14" s="1">
        <v>1.8</v>
      </c>
      <c r="AF14" s="22" t="s">
        <v>148</v>
      </c>
      <c r="AG14" s="1">
        <f t="shared" si="7"/>
        <v>0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50</v>
      </c>
      <c r="B15" s="1" t="s">
        <v>43</v>
      </c>
      <c r="C15" s="1">
        <v>44</v>
      </c>
      <c r="D15" s="1">
        <v>12</v>
      </c>
      <c r="E15" s="1">
        <v>16</v>
      </c>
      <c r="F15" s="1">
        <v>34</v>
      </c>
      <c r="G15" s="7">
        <v>0.35</v>
      </c>
      <c r="H15" s="1">
        <v>50</v>
      </c>
      <c r="I15" s="1" t="s">
        <v>37</v>
      </c>
      <c r="J15" s="1">
        <v>16</v>
      </c>
      <c r="K15" s="1">
        <f t="shared" si="2"/>
        <v>0</v>
      </c>
      <c r="L15" s="1"/>
      <c r="M15" s="1"/>
      <c r="N15" s="1">
        <v>9</v>
      </c>
      <c r="O15" s="1">
        <f t="shared" si="4"/>
        <v>3.2</v>
      </c>
      <c r="P15" s="5"/>
      <c r="Q15" s="5">
        <f t="shared" si="8"/>
        <v>0</v>
      </c>
      <c r="R15" s="5"/>
      <c r="S15" s="1"/>
      <c r="T15" s="1">
        <f t="shared" si="6"/>
        <v>13.4375</v>
      </c>
      <c r="U15" s="1">
        <f t="shared" si="3"/>
        <v>13.4375</v>
      </c>
      <c r="V15" s="1">
        <v>4</v>
      </c>
      <c r="W15" s="1">
        <v>-0.6</v>
      </c>
      <c r="X15" s="1">
        <v>0.6</v>
      </c>
      <c r="Y15" s="1">
        <v>2</v>
      </c>
      <c r="Z15" s="1">
        <v>4.5999999999999996</v>
      </c>
      <c r="AA15" s="1">
        <v>3.4</v>
      </c>
      <c r="AB15" s="1">
        <v>0.2</v>
      </c>
      <c r="AC15" s="1">
        <v>0</v>
      </c>
      <c r="AD15" s="1">
        <v>2.8</v>
      </c>
      <c r="AE15" s="1">
        <v>3.2</v>
      </c>
      <c r="AF15" s="1"/>
      <c r="AG15" s="1">
        <f t="shared" si="7"/>
        <v>0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51</v>
      </c>
      <c r="B16" s="1" t="s">
        <v>36</v>
      </c>
      <c r="C16" s="1">
        <v>135.751</v>
      </c>
      <c r="D16" s="1">
        <v>42.198999999999998</v>
      </c>
      <c r="E16" s="1">
        <v>76.198999999999998</v>
      </c>
      <c r="F16" s="1">
        <v>81.929000000000002</v>
      </c>
      <c r="G16" s="7">
        <v>1</v>
      </c>
      <c r="H16" s="1">
        <v>55</v>
      </c>
      <c r="I16" s="1" t="s">
        <v>37</v>
      </c>
      <c r="J16" s="1">
        <v>73.180000000000007</v>
      </c>
      <c r="K16" s="1">
        <f t="shared" si="2"/>
        <v>3.0189999999999912</v>
      </c>
      <c r="L16" s="1"/>
      <c r="M16" s="1"/>
      <c r="N16" s="1">
        <v>37.508399999999988</v>
      </c>
      <c r="O16" s="1">
        <f t="shared" si="4"/>
        <v>15.239799999999999</v>
      </c>
      <c r="P16" s="5">
        <f t="shared" si="5"/>
        <v>32.960599999999999</v>
      </c>
      <c r="Q16" s="5">
        <f t="shared" ref="Q16:Q17" si="10">R16</f>
        <v>70</v>
      </c>
      <c r="R16" s="24">
        <v>70</v>
      </c>
      <c r="S16" s="15" t="s">
        <v>154</v>
      </c>
      <c r="T16" s="1">
        <f t="shared" si="6"/>
        <v>12.430438719668238</v>
      </c>
      <c r="U16" s="1">
        <f t="shared" si="3"/>
        <v>7.8372025879604719</v>
      </c>
      <c r="V16" s="1">
        <v>16.4664</v>
      </c>
      <c r="W16" s="1">
        <v>15.4156</v>
      </c>
      <c r="X16" s="1">
        <v>13.6122</v>
      </c>
      <c r="Y16" s="1">
        <v>13.4376</v>
      </c>
      <c r="Z16" s="1">
        <v>22.327200000000001</v>
      </c>
      <c r="AA16" s="1">
        <v>23.3566</v>
      </c>
      <c r="AB16" s="1">
        <v>16.344000000000001</v>
      </c>
      <c r="AC16" s="1">
        <v>16.019200000000001</v>
      </c>
      <c r="AD16" s="1">
        <v>23.446000000000002</v>
      </c>
      <c r="AE16" s="1">
        <v>23.438400000000001</v>
      </c>
      <c r="AF16" s="1" t="s">
        <v>52</v>
      </c>
      <c r="AG16" s="1">
        <f t="shared" si="7"/>
        <v>70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53</v>
      </c>
      <c r="B17" s="1" t="s">
        <v>36</v>
      </c>
      <c r="C17" s="1">
        <v>895.72400000000005</v>
      </c>
      <c r="D17" s="1">
        <v>983.63</v>
      </c>
      <c r="E17" s="1">
        <v>749.697</v>
      </c>
      <c r="F17" s="1">
        <v>975.00800000000004</v>
      </c>
      <c r="G17" s="7">
        <v>1</v>
      </c>
      <c r="H17" s="1">
        <v>50</v>
      </c>
      <c r="I17" s="1" t="s">
        <v>37</v>
      </c>
      <c r="J17" s="1">
        <v>777.5</v>
      </c>
      <c r="K17" s="1">
        <f t="shared" si="2"/>
        <v>-27.802999999999997</v>
      </c>
      <c r="L17" s="1"/>
      <c r="M17" s="1"/>
      <c r="N17" s="1">
        <v>70</v>
      </c>
      <c r="O17" s="1">
        <f t="shared" si="4"/>
        <v>149.93940000000001</v>
      </c>
      <c r="P17" s="5">
        <f t="shared" si="5"/>
        <v>454.38599999999997</v>
      </c>
      <c r="Q17" s="5">
        <f t="shared" si="10"/>
        <v>600</v>
      </c>
      <c r="R17" s="24">
        <v>600</v>
      </c>
      <c r="S17" s="15" t="s">
        <v>153</v>
      </c>
      <c r="T17" s="1">
        <f t="shared" si="6"/>
        <v>10.971152345547601</v>
      </c>
      <c r="U17" s="1">
        <f t="shared" si="3"/>
        <v>6.9695356924197371</v>
      </c>
      <c r="V17" s="1">
        <v>116.25620000000001</v>
      </c>
      <c r="W17" s="1">
        <v>111.2418</v>
      </c>
      <c r="X17" s="1">
        <v>144.4392</v>
      </c>
      <c r="Y17" s="1">
        <v>153.5256</v>
      </c>
      <c r="Z17" s="1">
        <v>169.37200000000001</v>
      </c>
      <c r="AA17" s="1">
        <v>175.67859999999999</v>
      </c>
      <c r="AB17" s="1">
        <v>153.06100000000001</v>
      </c>
      <c r="AC17" s="1">
        <v>144.13040000000001</v>
      </c>
      <c r="AD17" s="1">
        <v>172.30179999999999</v>
      </c>
      <c r="AE17" s="1">
        <v>188.45939999999999</v>
      </c>
      <c r="AF17" s="1" t="s">
        <v>45</v>
      </c>
      <c r="AG17" s="1">
        <f t="shared" si="7"/>
        <v>600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54</v>
      </c>
      <c r="B18" s="1" t="s">
        <v>36</v>
      </c>
      <c r="C18" s="1">
        <v>15.326000000000001</v>
      </c>
      <c r="D18" s="1">
        <v>37.018999999999998</v>
      </c>
      <c r="E18" s="1">
        <v>33.009</v>
      </c>
      <c r="F18" s="1">
        <v>13.651999999999999</v>
      </c>
      <c r="G18" s="7">
        <v>1</v>
      </c>
      <c r="H18" s="1">
        <v>60</v>
      </c>
      <c r="I18" s="1" t="s">
        <v>37</v>
      </c>
      <c r="J18" s="1">
        <v>32.578000000000003</v>
      </c>
      <c r="K18" s="1">
        <f t="shared" si="2"/>
        <v>0.43099999999999739</v>
      </c>
      <c r="L18" s="1"/>
      <c r="M18" s="1"/>
      <c r="N18" s="1">
        <v>8.6043999999999912</v>
      </c>
      <c r="O18" s="1">
        <f t="shared" si="4"/>
        <v>6.6017999999999999</v>
      </c>
      <c r="P18" s="5">
        <f>9*O18-N18-F18</f>
        <v>37.159800000000004</v>
      </c>
      <c r="Q18" s="5">
        <f t="shared" si="8"/>
        <v>37.159800000000004</v>
      </c>
      <c r="R18" s="5"/>
      <c r="S18" s="1"/>
      <c r="T18" s="1">
        <f t="shared" si="6"/>
        <v>9</v>
      </c>
      <c r="U18" s="1">
        <f t="shared" si="3"/>
        <v>3.371262382986457</v>
      </c>
      <c r="V18" s="1">
        <v>4.4964000000000004</v>
      </c>
      <c r="W18" s="1">
        <v>3.2553999999999998</v>
      </c>
      <c r="X18" s="1">
        <v>5.6042000000000014</v>
      </c>
      <c r="Y18" s="1">
        <v>5.9569999999999999</v>
      </c>
      <c r="Z18" s="1">
        <v>4.3912000000000004</v>
      </c>
      <c r="AA18" s="1">
        <v>4.5648</v>
      </c>
      <c r="AB18" s="1">
        <v>6.9997999999999996</v>
      </c>
      <c r="AC18" s="1">
        <v>7.5326000000000004</v>
      </c>
      <c r="AD18" s="1">
        <v>4.3984000000000014</v>
      </c>
      <c r="AE18" s="1">
        <v>3.6911999999999998</v>
      </c>
      <c r="AF18" s="1"/>
      <c r="AG18" s="1">
        <f t="shared" si="7"/>
        <v>37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55</v>
      </c>
      <c r="B19" s="1" t="s">
        <v>36</v>
      </c>
      <c r="C19" s="1">
        <v>20.052</v>
      </c>
      <c r="D19" s="1">
        <v>925.01800000000003</v>
      </c>
      <c r="E19" s="1">
        <v>256.63600000000002</v>
      </c>
      <c r="F19" s="1">
        <v>623.51400000000001</v>
      </c>
      <c r="G19" s="7">
        <v>1</v>
      </c>
      <c r="H19" s="1">
        <v>60</v>
      </c>
      <c r="I19" s="1" t="s">
        <v>37</v>
      </c>
      <c r="J19" s="1">
        <v>257.5</v>
      </c>
      <c r="K19" s="1">
        <f t="shared" si="2"/>
        <v>-0.8639999999999759</v>
      </c>
      <c r="L19" s="1"/>
      <c r="M19" s="1"/>
      <c r="N19" s="1">
        <v>0</v>
      </c>
      <c r="O19" s="1">
        <f t="shared" si="4"/>
        <v>51.327200000000005</v>
      </c>
      <c r="P19" s="5"/>
      <c r="Q19" s="5">
        <f t="shared" si="8"/>
        <v>0</v>
      </c>
      <c r="R19" s="5"/>
      <c r="S19" s="1"/>
      <c r="T19" s="1">
        <f t="shared" si="6"/>
        <v>12.147828052182858</v>
      </c>
      <c r="U19" s="1">
        <f t="shared" si="3"/>
        <v>12.147828052182858</v>
      </c>
      <c r="V19" s="1">
        <v>59.601599999999998</v>
      </c>
      <c r="W19" s="1">
        <v>62.465599999999988</v>
      </c>
      <c r="X19" s="1">
        <v>64.222000000000008</v>
      </c>
      <c r="Y19" s="1">
        <v>64.825000000000003</v>
      </c>
      <c r="Z19" s="1">
        <v>48.197600000000001</v>
      </c>
      <c r="AA19" s="1">
        <v>54.194200000000002</v>
      </c>
      <c r="AB19" s="1">
        <v>65.477599999999995</v>
      </c>
      <c r="AC19" s="1">
        <v>53.050400000000003</v>
      </c>
      <c r="AD19" s="1">
        <v>45.464399999999998</v>
      </c>
      <c r="AE19" s="1">
        <v>59.327399999999997</v>
      </c>
      <c r="AF19" s="11" t="s">
        <v>146</v>
      </c>
      <c r="AG19" s="1">
        <f t="shared" si="7"/>
        <v>0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56</v>
      </c>
      <c r="B20" s="1" t="s">
        <v>36</v>
      </c>
      <c r="C20" s="1">
        <v>24.395</v>
      </c>
      <c r="D20" s="1">
        <v>5.3019999999999996</v>
      </c>
      <c r="E20" s="1">
        <v>23.475000000000001</v>
      </c>
      <c r="F20" s="1">
        <v>2.7269999999999999</v>
      </c>
      <c r="G20" s="7">
        <v>1</v>
      </c>
      <c r="H20" s="1">
        <v>60</v>
      </c>
      <c r="I20" s="1" t="s">
        <v>37</v>
      </c>
      <c r="J20" s="1">
        <v>22.1</v>
      </c>
      <c r="K20" s="1">
        <f t="shared" si="2"/>
        <v>1.375</v>
      </c>
      <c r="L20" s="1"/>
      <c r="M20" s="1"/>
      <c r="N20" s="1">
        <v>4.8771999999999984</v>
      </c>
      <c r="O20" s="1">
        <f t="shared" si="4"/>
        <v>4.6950000000000003</v>
      </c>
      <c r="P20" s="5">
        <f>8*O20-N20-F20</f>
        <v>29.9558</v>
      </c>
      <c r="Q20" s="5">
        <f t="shared" si="8"/>
        <v>29.9558</v>
      </c>
      <c r="R20" s="5"/>
      <c r="S20" s="1"/>
      <c r="T20" s="1">
        <f t="shared" si="6"/>
        <v>8</v>
      </c>
      <c r="U20" s="1">
        <f t="shared" si="3"/>
        <v>1.619637912673056</v>
      </c>
      <c r="V20" s="1">
        <v>2.4542000000000002</v>
      </c>
      <c r="W20" s="1">
        <v>2.4695999999999998</v>
      </c>
      <c r="X20" s="1">
        <v>2.5988000000000002</v>
      </c>
      <c r="Y20" s="1">
        <v>2.0680000000000001</v>
      </c>
      <c r="Z20" s="1">
        <v>3.6442000000000001</v>
      </c>
      <c r="AA20" s="1">
        <v>4.0048000000000004</v>
      </c>
      <c r="AB20" s="1">
        <v>4.7290000000000001</v>
      </c>
      <c r="AC20" s="1">
        <v>4.7194000000000003</v>
      </c>
      <c r="AD20" s="1">
        <v>3.8460000000000001</v>
      </c>
      <c r="AE20" s="1">
        <v>3.3323999999999998</v>
      </c>
      <c r="AF20" s="1"/>
      <c r="AG20" s="1">
        <f t="shared" si="7"/>
        <v>30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57</v>
      </c>
      <c r="B21" s="1" t="s">
        <v>36</v>
      </c>
      <c r="C21" s="1">
        <v>221.59</v>
      </c>
      <c r="D21" s="1">
        <v>58.956000000000003</v>
      </c>
      <c r="E21" s="1">
        <v>146.333</v>
      </c>
      <c r="F21" s="1">
        <v>99.852000000000004</v>
      </c>
      <c r="G21" s="7">
        <v>1</v>
      </c>
      <c r="H21" s="1">
        <v>60</v>
      </c>
      <c r="I21" s="1" t="s">
        <v>37</v>
      </c>
      <c r="J21" s="1">
        <v>135.78</v>
      </c>
      <c r="K21" s="1">
        <f t="shared" si="2"/>
        <v>10.552999999999997</v>
      </c>
      <c r="L21" s="1"/>
      <c r="M21" s="1"/>
      <c r="N21" s="1">
        <v>211.77364</v>
      </c>
      <c r="O21" s="1">
        <f t="shared" si="4"/>
        <v>29.2666</v>
      </c>
      <c r="P21" s="5"/>
      <c r="Q21" s="5">
        <f t="shared" si="8"/>
        <v>0</v>
      </c>
      <c r="R21" s="5"/>
      <c r="S21" s="1"/>
      <c r="T21" s="1">
        <f t="shared" si="6"/>
        <v>10.64782516588876</v>
      </c>
      <c r="U21" s="1">
        <f t="shared" si="3"/>
        <v>10.64782516588876</v>
      </c>
      <c r="V21" s="1">
        <v>27.683599999999998</v>
      </c>
      <c r="W21" s="1">
        <v>21.972000000000001</v>
      </c>
      <c r="X21" s="1">
        <v>23.081199999999999</v>
      </c>
      <c r="Y21" s="1">
        <v>24.979600000000001</v>
      </c>
      <c r="Z21" s="1">
        <v>35.301200000000001</v>
      </c>
      <c r="AA21" s="1">
        <v>33.3964</v>
      </c>
      <c r="AB21" s="1">
        <v>28.496400000000001</v>
      </c>
      <c r="AC21" s="1">
        <v>27.232399999999998</v>
      </c>
      <c r="AD21" s="1">
        <v>28.316400000000002</v>
      </c>
      <c r="AE21" s="1">
        <v>27.435600000000001</v>
      </c>
      <c r="AF21" s="1" t="s">
        <v>58</v>
      </c>
      <c r="AG21" s="1">
        <f t="shared" si="7"/>
        <v>0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59</v>
      </c>
      <c r="B22" s="1" t="s">
        <v>36</v>
      </c>
      <c r="C22" s="1">
        <v>69.558000000000007</v>
      </c>
      <c r="D22" s="1">
        <v>42.12</v>
      </c>
      <c r="E22" s="1">
        <v>53.045999999999999</v>
      </c>
      <c r="F22" s="1">
        <v>41.44</v>
      </c>
      <c r="G22" s="7">
        <v>1</v>
      </c>
      <c r="H22" s="1">
        <v>60</v>
      </c>
      <c r="I22" s="1" t="s">
        <v>37</v>
      </c>
      <c r="J22" s="1">
        <v>51.9</v>
      </c>
      <c r="K22" s="1">
        <f t="shared" si="2"/>
        <v>1.1460000000000008</v>
      </c>
      <c r="L22" s="1"/>
      <c r="M22" s="1"/>
      <c r="N22" s="1">
        <v>40.102799999999988</v>
      </c>
      <c r="O22" s="1">
        <f t="shared" si="4"/>
        <v>10.6092</v>
      </c>
      <c r="P22" s="5">
        <f t="shared" si="5"/>
        <v>24.549200000000013</v>
      </c>
      <c r="Q22" s="25">
        <f t="shared" ref="Q22:Q23" si="11">P22+O22</f>
        <v>35.158400000000015</v>
      </c>
      <c r="R22" s="5"/>
      <c r="S22" s="1"/>
      <c r="T22" s="1">
        <f t="shared" si="6"/>
        <v>11</v>
      </c>
      <c r="U22" s="1">
        <f t="shared" si="3"/>
        <v>7.6860460732194689</v>
      </c>
      <c r="V22" s="1">
        <v>14.253</v>
      </c>
      <c r="W22" s="1">
        <v>11.8004</v>
      </c>
      <c r="X22" s="1">
        <v>11.9008</v>
      </c>
      <c r="Y22" s="1">
        <v>12.4152</v>
      </c>
      <c r="Z22" s="1">
        <v>13.660399999999999</v>
      </c>
      <c r="AA22" s="1">
        <v>15.611599999999999</v>
      </c>
      <c r="AB22" s="1">
        <v>19.278199999999998</v>
      </c>
      <c r="AC22" s="1">
        <v>16.819600000000001</v>
      </c>
      <c r="AD22" s="1">
        <v>11.6084</v>
      </c>
      <c r="AE22" s="1">
        <v>13.004200000000001</v>
      </c>
      <c r="AF22" s="1" t="s">
        <v>60</v>
      </c>
      <c r="AG22" s="1">
        <f t="shared" si="7"/>
        <v>35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61</v>
      </c>
      <c r="B23" s="1" t="s">
        <v>36</v>
      </c>
      <c r="C23" s="1">
        <v>58.11</v>
      </c>
      <c r="D23" s="1">
        <v>42.244999999999997</v>
      </c>
      <c r="E23" s="1">
        <v>46.527000000000001</v>
      </c>
      <c r="F23" s="1">
        <v>40.645000000000003</v>
      </c>
      <c r="G23" s="7">
        <v>1</v>
      </c>
      <c r="H23" s="1">
        <v>60</v>
      </c>
      <c r="I23" s="1" t="s">
        <v>37</v>
      </c>
      <c r="J23" s="1">
        <v>44.8</v>
      </c>
      <c r="K23" s="1">
        <f t="shared" si="2"/>
        <v>1.7270000000000039</v>
      </c>
      <c r="L23" s="1"/>
      <c r="M23" s="1"/>
      <c r="N23" s="1">
        <v>17.594200000000001</v>
      </c>
      <c r="O23" s="1">
        <f t="shared" si="4"/>
        <v>9.3054000000000006</v>
      </c>
      <c r="P23" s="5">
        <f t="shared" si="5"/>
        <v>34.814799999999998</v>
      </c>
      <c r="Q23" s="25">
        <f t="shared" si="11"/>
        <v>44.120199999999997</v>
      </c>
      <c r="R23" s="5"/>
      <c r="S23" s="1"/>
      <c r="T23" s="1">
        <f t="shared" si="6"/>
        <v>10.999999999999998</v>
      </c>
      <c r="U23" s="1">
        <f t="shared" si="3"/>
        <v>6.2586455176564142</v>
      </c>
      <c r="V23" s="1">
        <v>11.7018</v>
      </c>
      <c r="W23" s="1">
        <v>10.821400000000001</v>
      </c>
      <c r="X23" s="1">
        <v>11.795</v>
      </c>
      <c r="Y23" s="1">
        <v>12.6754</v>
      </c>
      <c r="Z23" s="1">
        <v>8.956999999999999</v>
      </c>
      <c r="AA23" s="1">
        <v>10.721</v>
      </c>
      <c r="AB23" s="1">
        <v>16.158999999999999</v>
      </c>
      <c r="AC23" s="1">
        <v>14.2194</v>
      </c>
      <c r="AD23" s="1">
        <v>9.1598000000000006</v>
      </c>
      <c r="AE23" s="1">
        <v>8.4649999999999999</v>
      </c>
      <c r="AF23" s="1" t="s">
        <v>60</v>
      </c>
      <c r="AG23" s="1">
        <f t="shared" si="7"/>
        <v>44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62</v>
      </c>
      <c r="B24" s="1" t="s">
        <v>36</v>
      </c>
      <c r="C24" s="1">
        <v>56.316000000000003</v>
      </c>
      <c r="D24" s="1">
        <v>79.087999999999994</v>
      </c>
      <c r="E24" s="1">
        <v>84.355999999999995</v>
      </c>
      <c r="F24" s="1">
        <v>22.956</v>
      </c>
      <c r="G24" s="7">
        <v>1</v>
      </c>
      <c r="H24" s="1">
        <v>60</v>
      </c>
      <c r="I24" s="1" t="s">
        <v>37</v>
      </c>
      <c r="J24" s="1">
        <v>78</v>
      </c>
      <c r="K24" s="1">
        <f t="shared" si="2"/>
        <v>6.3559999999999945</v>
      </c>
      <c r="L24" s="1"/>
      <c r="M24" s="1"/>
      <c r="N24" s="1">
        <v>40</v>
      </c>
      <c r="O24" s="1">
        <f t="shared" si="4"/>
        <v>16.871199999999998</v>
      </c>
      <c r="P24" s="5">
        <f t="shared" si="5"/>
        <v>105.75599999999999</v>
      </c>
      <c r="Q24" s="5">
        <f t="shared" si="8"/>
        <v>105.75599999999999</v>
      </c>
      <c r="R24" s="5"/>
      <c r="S24" s="1"/>
      <c r="T24" s="1">
        <f t="shared" si="6"/>
        <v>10</v>
      </c>
      <c r="U24" s="1">
        <f t="shared" si="3"/>
        <v>3.731566219356063</v>
      </c>
      <c r="V24" s="1">
        <v>10.5442</v>
      </c>
      <c r="W24" s="1">
        <v>9.3069999999999986</v>
      </c>
      <c r="X24" s="1">
        <v>8.2669999999999995</v>
      </c>
      <c r="Y24" s="1">
        <v>11.607200000000001</v>
      </c>
      <c r="Z24" s="1">
        <v>7.9114000000000004</v>
      </c>
      <c r="AA24" s="1">
        <v>4.2342000000000004</v>
      </c>
      <c r="AB24" s="1">
        <v>13.28</v>
      </c>
      <c r="AC24" s="1">
        <v>14.3208</v>
      </c>
      <c r="AD24" s="1">
        <v>8.5866000000000007</v>
      </c>
      <c r="AE24" s="1">
        <v>9.1120000000000001</v>
      </c>
      <c r="AF24" s="1" t="s">
        <v>45</v>
      </c>
      <c r="AG24" s="1">
        <f t="shared" si="7"/>
        <v>106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6" t="s">
        <v>63</v>
      </c>
      <c r="B25" s="16" t="s">
        <v>36</v>
      </c>
      <c r="C25" s="16"/>
      <c r="D25" s="16"/>
      <c r="E25" s="16"/>
      <c r="F25" s="16"/>
      <c r="G25" s="17">
        <v>0</v>
      </c>
      <c r="H25" s="16">
        <v>30</v>
      </c>
      <c r="I25" s="16" t="s">
        <v>37</v>
      </c>
      <c r="J25" s="16"/>
      <c r="K25" s="16">
        <f t="shared" si="2"/>
        <v>0</v>
      </c>
      <c r="L25" s="16"/>
      <c r="M25" s="16"/>
      <c r="N25" s="16"/>
      <c r="O25" s="16">
        <f t="shared" si="4"/>
        <v>0</v>
      </c>
      <c r="P25" s="18"/>
      <c r="Q25" s="5">
        <f t="shared" si="8"/>
        <v>0</v>
      </c>
      <c r="R25" s="18"/>
      <c r="S25" s="16"/>
      <c r="T25" s="1" t="e">
        <f t="shared" si="6"/>
        <v>#DIV/0!</v>
      </c>
      <c r="U25" s="16" t="e">
        <f t="shared" si="3"/>
        <v>#DIV/0!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 t="s">
        <v>64</v>
      </c>
      <c r="AG25" s="1">
        <f t="shared" si="7"/>
        <v>0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65</v>
      </c>
      <c r="B26" s="1" t="s">
        <v>36</v>
      </c>
      <c r="C26" s="1">
        <v>75.400000000000006</v>
      </c>
      <c r="D26" s="1">
        <v>97.456999999999994</v>
      </c>
      <c r="E26" s="1">
        <v>65.028999999999996</v>
      </c>
      <c r="F26" s="1">
        <v>81.335999999999999</v>
      </c>
      <c r="G26" s="7">
        <v>1</v>
      </c>
      <c r="H26" s="1">
        <v>30</v>
      </c>
      <c r="I26" s="1" t="s">
        <v>37</v>
      </c>
      <c r="J26" s="1">
        <v>62.8</v>
      </c>
      <c r="K26" s="1">
        <f t="shared" si="2"/>
        <v>2.2289999999999992</v>
      </c>
      <c r="L26" s="1"/>
      <c r="M26" s="1"/>
      <c r="N26" s="1">
        <v>12.325399999999989</v>
      </c>
      <c r="O26" s="1">
        <f t="shared" si="4"/>
        <v>13.005799999999999</v>
      </c>
      <c r="P26" s="5">
        <f t="shared" ref="P26" si="12">10*O26-N26-F26</f>
        <v>36.396600000000007</v>
      </c>
      <c r="Q26" s="5">
        <f t="shared" si="8"/>
        <v>36.396600000000007</v>
      </c>
      <c r="R26" s="5"/>
      <c r="S26" s="1"/>
      <c r="T26" s="1">
        <f t="shared" si="6"/>
        <v>10</v>
      </c>
      <c r="U26" s="1">
        <f t="shared" si="3"/>
        <v>7.2015100954958555</v>
      </c>
      <c r="V26" s="1">
        <v>12.7714</v>
      </c>
      <c r="W26" s="1">
        <v>13.972</v>
      </c>
      <c r="X26" s="1">
        <v>14.302</v>
      </c>
      <c r="Y26" s="1">
        <v>10.2502</v>
      </c>
      <c r="Z26" s="1">
        <v>14.833399999999999</v>
      </c>
      <c r="AA26" s="1">
        <v>16.6068</v>
      </c>
      <c r="AB26" s="1">
        <v>10.8726</v>
      </c>
      <c r="AC26" s="1">
        <v>11.959</v>
      </c>
      <c r="AD26" s="1">
        <v>18.962399999999999</v>
      </c>
      <c r="AE26" s="1">
        <v>17.425000000000001</v>
      </c>
      <c r="AF26" s="1"/>
      <c r="AG26" s="1">
        <f t="shared" si="7"/>
        <v>36</v>
      </c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66</v>
      </c>
      <c r="B27" s="1" t="s">
        <v>36</v>
      </c>
      <c r="C27" s="1">
        <v>128.16800000000001</v>
      </c>
      <c r="D27" s="1"/>
      <c r="E27" s="1">
        <v>74.933000000000007</v>
      </c>
      <c r="F27" s="1">
        <v>29.832999999999998</v>
      </c>
      <c r="G27" s="7">
        <v>1</v>
      </c>
      <c r="H27" s="1">
        <v>30</v>
      </c>
      <c r="I27" s="1" t="s">
        <v>37</v>
      </c>
      <c r="J27" s="1">
        <v>85</v>
      </c>
      <c r="K27" s="1">
        <f t="shared" si="2"/>
        <v>-10.066999999999993</v>
      </c>
      <c r="L27" s="1"/>
      <c r="M27" s="1"/>
      <c r="N27" s="1">
        <v>11.81580000000001</v>
      </c>
      <c r="O27" s="1">
        <f t="shared" si="4"/>
        <v>14.986600000000001</v>
      </c>
      <c r="P27" s="5">
        <f>9*O27-N27-F27</f>
        <v>93.230599999999995</v>
      </c>
      <c r="Q27" s="5">
        <f t="shared" si="8"/>
        <v>93.230599999999995</v>
      </c>
      <c r="R27" s="5"/>
      <c r="S27" s="1"/>
      <c r="T27" s="1">
        <f t="shared" si="6"/>
        <v>9</v>
      </c>
      <c r="U27" s="1">
        <f t="shared" si="3"/>
        <v>2.7790693019097064</v>
      </c>
      <c r="V27" s="1">
        <v>10.329800000000001</v>
      </c>
      <c r="W27" s="1">
        <v>11.004799999999999</v>
      </c>
      <c r="X27" s="1">
        <v>12.1896</v>
      </c>
      <c r="Y27" s="1">
        <v>12.020200000000001</v>
      </c>
      <c r="Z27" s="1">
        <v>19.7928</v>
      </c>
      <c r="AA27" s="1">
        <v>22.104399999999998</v>
      </c>
      <c r="AB27" s="1">
        <v>20.359400000000001</v>
      </c>
      <c r="AC27" s="1">
        <v>17.691800000000001</v>
      </c>
      <c r="AD27" s="1">
        <v>16.110800000000001</v>
      </c>
      <c r="AE27" s="1">
        <v>17.9984</v>
      </c>
      <c r="AF27" s="1"/>
      <c r="AG27" s="1">
        <f t="shared" si="7"/>
        <v>93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6" t="s">
        <v>67</v>
      </c>
      <c r="B28" s="16" t="s">
        <v>36</v>
      </c>
      <c r="C28" s="16"/>
      <c r="D28" s="16"/>
      <c r="E28" s="16">
        <v>-1.359</v>
      </c>
      <c r="F28" s="16"/>
      <c r="G28" s="17">
        <v>0</v>
      </c>
      <c r="H28" s="16">
        <v>45</v>
      </c>
      <c r="I28" s="16" t="s">
        <v>37</v>
      </c>
      <c r="J28" s="16"/>
      <c r="K28" s="16">
        <f t="shared" si="2"/>
        <v>-1.359</v>
      </c>
      <c r="L28" s="16"/>
      <c r="M28" s="16"/>
      <c r="N28" s="16"/>
      <c r="O28" s="16">
        <f t="shared" si="4"/>
        <v>-0.27179999999999999</v>
      </c>
      <c r="P28" s="18"/>
      <c r="Q28" s="5">
        <f t="shared" si="8"/>
        <v>0</v>
      </c>
      <c r="R28" s="18"/>
      <c r="S28" s="16"/>
      <c r="T28" s="1">
        <f t="shared" si="6"/>
        <v>0</v>
      </c>
      <c r="U28" s="16">
        <f t="shared" si="3"/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1.629</v>
      </c>
      <c r="AC28" s="16">
        <v>1.629</v>
      </c>
      <c r="AD28" s="16">
        <v>0</v>
      </c>
      <c r="AE28" s="16">
        <v>0</v>
      </c>
      <c r="AF28" s="16" t="s">
        <v>64</v>
      </c>
      <c r="AG28" s="1">
        <f t="shared" si="7"/>
        <v>0</v>
      </c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68</v>
      </c>
      <c r="B29" s="1" t="s">
        <v>36</v>
      </c>
      <c r="C29" s="1">
        <v>113.41</v>
      </c>
      <c r="D29" s="1"/>
      <c r="E29" s="1">
        <v>29.254999999999999</v>
      </c>
      <c r="F29" s="1">
        <v>67.194999999999993</v>
      </c>
      <c r="G29" s="7">
        <v>1</v>
      </c>
      <c r="H29" s="1">
        <v>40</v>
      </c>
      <c r="I29" s="1" t="s">
        <v>37</v>
      </c>
      <c r="J29" s="1">
        <v>28.4</v>
      </c>
      <c r="K29" s="1">
        <f t="shared" si="2"/>
        <v>0.85500000000000043</v>
      </c>
      <c r="L29" s="1"/>
      <c r="M29" s="1"/>
      <c r="N29" s="1"/>
      <c r="O29" s="1">
        <f t="shared" si="4"/>
        <v>5.851</v>
      </c>
      <c r="P29" s="5"/>
      <c r="Q29" s="5">
        <f t="shared" si="8"/>
        <v>0</v>
      </c>
      <c r="R29" s="5"/>
      <c r="S29" s="1"/>
      <c r="T29" s="1">
        <f t="shared" si="6"/>
        <v>11.484361647581609</v>
      </c>
      <c r="U29" s="1">
        <f t="shared" si="3"/>
        <v>11.484361647581609</v>
      </c>
      <c r="V29" s="1">
        <v>4.3043999999999993</v>
      </c>
      <c r="W29" s="1">
        <v>3.3824000000000001</v>
      </c>
      <c r="X29" s="1">
        <v>1.5608</v>
      </c>
      <c r="Y29" s="1">
        <v>2.1236000000000002</v>
      </c>
      <c r="Z29" s="1">
        <v>8.8675999999999995</v>
      </c>
      <c r="AA29" s="1">
        <v>11.724399999999999</v>
      </c>
      <c r="AB29" s="1">
        <v>4.9753999999999996</v>
      </c>
      <c r="AC29" s="1">
        <v>1.7605999999999999</v>
      </c>
      <c r="AD29" s="1">
        <v>10.909599999999999</v>
      </c>
      <c r="AE29" s="1">
        <v>12.910399999999999</v>
      </c>
      <c r="AF29" s="21" t="s">
        <v>41</v>
      </c>
      <c r="AG29" s="1">
        <f t="shared" si="7"/>
        <v>0</v>
      </c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69</v>
      </c>
      <c r="B30" s="1" t="s">
        <v>36</v>
      </c>
      <c r="C30" s="1">
        <v>17.358000000000001</v>
      </c>
      <c r="D30" s="1"/>
      <c r="E30" s="1">
        <v>13.249000000000001</v>
      </c>
      <c r="F30" s="1">
        <v>-0.186</v>
      </c>
      <c r="G30" s="7">
        <v>1</v>
      </c>
      <c r="H30" s="1">
        <v>30</v>
      </c>
      <c r="I30" s="1" t="s">
        <v>37</v>
      </c>
      <c r="J30" s="1">
        <v>25</v>
      </c>
      <c r="K30" s="1">
        <f t="shared" si="2"/>
        <v>-11.750999999999999</v>
      </c>
      <c r="L30" s="1"/>
      <c r="M30" s="1"/>
      <c r="N30" s="1"/>
      <c r="O30" s="1">
        <f t="shared" si="4"/>
        <v>2.6497999999999999</v>
      </c>
      <c r="P30" s="5">
        <f>6*O30-N30-F30</f>
        <v>16.084800000000001</v>
      </c>
      <c r="Q30" s="5">
        <f t="shared" si="8"/>
        <v>16.084800000000001</v>
      </c>
      <c r="R30" s="5"/>
      <c r="S30" s="1"/>
      <c r="T30" s="1">
        <f t="shared" si="6"/>
        <v>6.0000000000000009</v>
      </c>
      <c r="U30" s="1">
        <f t="shared" si="3"/>
        <v>-7.019397690391728E-2</v>
      </c>
      <c r="V30" s="1">
        <v>1.0267999999999999</v>
      </c>
      <c r="W30" s="1">
        <v>0.4476</v>
      </c>
      <c r="X30" s="1">
        <v>1.7303999999999999</v>
      </c>
      <c r="Y30" s="1">
        <v>3.1907999999999999</v>
      </c>
      <c r="Z30" s="1">
        <v>1.609</v>
      </c>
      <c r="AA30" s="1">
        <v>-9.6599999999999991E-2</v>
      </c>
      <c r="AB30" s="1">
        <v>1.2172000000000001</v>
      </c>
      <c r="AC30" s="1">
        <v>3.1541999999999999</v>
      </c>
      <c r="AD30" s="1">
        <v>2.6663999999999999</v>
      </c>
      <c r="AE30" s="1">
        <v>0.97460000000000002</v>
      </c>
      <c r="AF30" s="1" t="s">
        <v>70</v>
      </c>
      <c r="AG30" s="1">
        <f t="shared" si="7"/>
        <v>16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71</v>
      </c>
      <c r="B31" s="1" t="s">
        <v>36</v>
      </c>
      <c r="C31" s="1">
        <v>91.882999999999996</v>
      </c>
      <c r="D31" s="1">
        <v>102.254</v>
      </c>
      <c r="E31" s="1">
        <v>102.07599999999999</v>
      </c>
      <c r="F31" s="1">
        <v>58.539000000000001</v>
      </c>
      <c r="G31" s="7">
        <v>1</v>
      </c>
      <c r="H31" s="1">
        <v>50</v>
      </c>
      <c r="I31" s="1" t="s">
        <v>37</v>
      </c>
      <c r="J31" s="1">
        <v>91.4</v>
      </c>
      <c r="K31" s="1">
        <f t="shared" si="2"/>
        <v>10.675999999999988</v>
      </c>
      <c r="L31" s="1"/>
      <c r="M31" s="1"/>
      <c r="N31" s="1">
        <v>25.913200000000021</v>
      </c>
      <c r="O31" s="1">
        <f t="shared" si="4"/>
        <v>20.415199999999999</v>
      </c>
      <c r="P31" s="5">
        <f t="shared" ref="P31:P51" si="13">10*O31-N31-F31</f>
        <v>119.69979999999997</v>
      </c>
      <c r="Q31" s="5">
        <f t="shared" si="8"/>
        <v>119.69979999999997</v>
      </c>
      <c r="R31" s="5"/>
      <c r="S31" s="1"/>
      <c r="T31" s="1">
        <f t="shared" si="6"/>
        <v>10</v>
      </c>
      <c r="U31" s="1">
        <f t="shared" si="3"/>
        <v>4.1367314549943188</v>
      </c>
      <c r="V31" s="1">
        <v>15.876200000000001</v>
      </c>
      <c r="W31" s="1">
        <v>16.593399999999999</v>
      </c>
      <c r="X31" s="1">
        <v>19.454799999999999</v>
      </c>
      <c r="Y31" s="1">
        <v>19.771799999999999</v>
      </c>
      <c r="Z31" s="1">
        <v>19.678000000000001</v>
      </c>
      <c r="AA31" s="1">
        <v>17.522200000000002</v>
      </c>
      <c r="AB31" s="1">
        <v>17.851199999999999</v>
      </c>
      <c r="AC31" s="1">
        <v>19.306799999999999</v>
      </c>
      <c r="AD31" s="1">
        <v>19.137799999999999</v>
      </c>
      <c r="AE31" s="1">
        <v>19.3108</v>
      </c>
      <c r="AF31" s="1"/>
      <c r="AG31" s="1">
        <f t="shared" si="7"/>
        <v>120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72</v>
      </c>
      <c r="B32" s="1" t="s">
        <v>36</v>
      </c>
      <c r="C32" s="1">
        <v>9.5009999999999994</v>
      </c>
      <c r="D32" s="1">
        <v>120.83</v>
      </c>
      <c r="E32" s="1">
        <v>68.713999999999999</v>
      </c>
      <c r="F32" s="1">
        <v>41.387999999999998</v>
      </c>
      <c r="G32" s="7">
        <v>1</v>
      </c>
      <c r="H32" s="1">
        <v>50</v>
      </c>
      <c r="I32" s="1" t="s">
        <v>37</v>
      </c>
      <c r="J32" s="1">
        <v>60.3</v>
      </c>
      <c r="K32" s="1">
        <f t="shared" si="2"/>
        <v>8.4140000000000015</v>
      </c>
      <c r="L32" s="1"/>
      <c r="M32" s="1"/>
      <c r="N32" s="1">
        <v>7.3828000000000173</v>
      </c>
      <c r="O32" s="1">
        <f t="shared" si="4"/>
        <v>13.742799999999999</v>
      </c>
      <c r="P32" s="5">
        <f t="shared" si="13"/>
        <v>88.65719999999996</v>
      </c>
      <c r="Q32" s="5">
        <f t="shared" si="8"/>
        <v>88.65719999999996</v>
      </c>
      <c r="R32" s="5"/>
      <c r="S32" s="1"/>
      <c r="T32" s="1">
        <f t="shared" si="6"/>
        <v>9.9999999999999982</v>
      </c>
      <c r="U32" s="1">
        <f t="shared" si="3"/>
        <v>3.5488255668422752</v>
      </c>
      <c r="V32" s="1">
        <v>10.2728</v>
      </c>
      <c r="W32" s="1">
        <v>11.0204</v>
      </c>
      <c r="X32" s="1">
        <v>11.9618</v>
      </c>
      <c r="Y32" s="1">
        <v>12.715400000000001</v>
      </c>
      <c r="Z32" s="1">
        <v>9.4542000000000002</v>
      </c>
      <c r="AA32" s="1">
        <v>11.1218</v>
      </c>
      <c r="AB32" s="1">
        <v>12.4018</v>
      </c>
      <c r="AC32" s="1">
        <v>9.7908000000000008</v>
      </c>
      <c r="AD32" s="1">
        <v>9.1096000000000004</v>
      </c>
      <c r="AE32" s="1">
        <v>10.4512</v>
      </c>
      <c r="AF32" s="1"/>
      <c r="AG32" s="1">
        <f t="shared" si="7"/>
        <v>89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73</v>
      </c>
      <c r="B33" s="1" t="s">
        <v>43</v>
      </c>
      <c r="C33" s="1">
        <v>401</v>
      </c>
      <c r="D33" s="1">
        <v>655</v>
      </c>
      <c r="E33" s="1">
        <v>526</v>
      </c>
      <c r="F33" s="1">
        <v>393</v>
      </c>
      <c r="G33" s="7">
        <v>0.4</v>
      </c>
      <c r="H33" s="1">
        <v>45</v>
      </c>
      <c r="I33" s="1" t="s">
        <v>37</v>
      </c>
      <c r="J33" s="1">
        <v>559</v>
      </c>
      <c r="K33" s="1">
        <f t="shared" si="2"/>
        <v>-33</v>
      </c>
      <c r="L33" s="1"/>
      <c r="M33" s="1"/>
      <c r="N33" s="1">
        <v>227.31999999999991</v>
      </c>
      <c r="O33" s="1">
        <f t="shared" si="4"/>
        <v>105.2</v>
      </c>
      <c r="P33" s="5">
        <f t="shared" si="13"/>
        <v>431.68000000000006</v>
      </c>
      <c r="Q33" s="5">
        <f t="shared" si="8"/>
        <v>431.68000000000006</v>
      </c>
      <c r="R33" s="5"/>
      <c r="S33" s="1"/>
      <c r="T33" s="1">
        <f t="shared" si="6"/>
        <v>10</v>
      </c>
      <c r="U33" s="1">
        <f t="shared" si="3"/>
        <v>5.8965779467680601</v>
      </c>
      <c r="V33" s="1">
        <v>81.599999999999994</v>
      </c>
      <c r="W33" s="1">
        <v>76.400000000000006</v>
      </c>
      <c r="X33" s="1">
        <v>65.599999999999994</v>
      </c>
      <c r="Y33" s="1">
        <v>67</v>
      </c>
      <c r="Z33" s="1">
        <v>82</v>
      </c>
      <c r="AA33" s="1">
        <v>80.8</v>
      </c>
      <c r="AB33" s="1">
        <v>80.2</v>
      </c>
      <c r="AC33" s="1">
        <v>78.400000000000006</v>
      </c>
      <c r="AD33" s="1">
        <v>68.400000000000006</v>
      </c>
      <c r="AE33" s="1">
        <v>76.599999999999994</v>
      </c>
      <c r="AF33" s="1" t="s">
        <v>45</v>
      </c>
      <c r="AG33" s="1">
        <f t="shared" si="7"/>
        <v>173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74</v>
      </c>
      <c r="B34" s="1" t="s">
        <v>43</v>
      </c>
      <c r="C34" s="1">
        <v>91</v>
      </c>
      <c r="D34" s="1">
        <v>184</v>
      </c>
      <c r="E34" s="1">
        <v>61</v>
      </c>
      <c r="F34" s="1">
        <v>151</v>
      </c>
      <c r="G34" s="7">
        <v>0.45</v>
      </c>
      <c r="H34" s="1">
        <v>50</v>
      </c>
      <c r="I34" s="1" t="s">
        <v>37</v>
      </c>
      <c r="J34" s="1">
        <v>58</v>
      </c>
      <c r="K34" s="1">
        <f t="shared" si="2"/>
        <v>3</v>
      </c>
      <c r="L34" s="1"/>
      <c r="M34" s="1"/>
      <c r="N34" s="1">
        <v>143.4</v>
      </c>
      <c r="O34" s="1">
        <f t="shared" si="4"/>
        <v>12.2</v>
      </c>
      <c r="P34" s="5"/>
      <c r="Q34" s="5">
        <f t="shared" si="8"/>
        <v>0</v>
      </c>
      <c r="R34" s="5"/>
      <c r="S34" s="1"/>
      <c r="T34" s="1">
        <f t="shared" si="6"/>
        <v>24.131147540983605</v>
      </c>
      <c r="U34" s="1">
        <f t="shared" si="3"/>
        <v>24.131147540983605</v>
      </c>
      <c r="V34" s="1">
        <v>28.8</v>
      </c>
      <c r="W34" s="1">
        <v>24.8</v>
      </c>
      <c r="X34" s="1">
        <v>15</v>
      </c>
      <c r="Y34" s="1">
        <v>16.2</v>
      </c>
      <c r="Z34" s="1">
        <v>18.8</v>
      </c>
      <c r="AA34" s="1">
        <v>18</v>
      </c>
      <c r="AB34" s="1">
        <v>13.6</v>
      </c>
      <c r="AC34" s="1">
        <v>13</v>
      </c>
      <c r="AD34" s="1">
        <v>12</v>
      </c>
      <c r="AE34" s="1">
        <v>12.8</v>
      </c>
      <c r="AF34" s="1"/>
      <c r="AG34" s="1">
        <f t="shared" si="7"/>
        <v>0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75</v>
      </c>
      <c r="B35" s="1" t="s">
        <v>43</v>
      </c>
      <c r="C35" s="1">
        <v>364</v>
      </c>
      <c r="D35" s="1">
        <v>613</v>
      </c>
      <c r="E35" s="1">
        <v>454</v>
      </c>
      <c r="F35" s="1">
        <v>410</v>
      </c>
      <c r="G35" s="7">
        <v>0.4</v>
      </c>
      <c r="H35" s="1">
        <v>45</v>
      </c>
      <c r="I35" s="1" t="s">
        <v>37</v>
      </c>
      <c r="J35" s="1">
        <v>485</v>
      </c>
      <c r="K35" s="1">
        <f t="shared" si="2"/>
        <v>-31</v>
      </c>
      <c r="L35" s="1"/>
      <c r="M35" s="1"/>
      <c r="N35" s="1">
        <v>177.88000000000011</v>
      </c>
      <c r="O35" s="1">
        <f t="shared" si="4"/>
        <v>90.8</v>
      </c>
      <c r="P35" s="5">
        <f t="shared" si="13"/>
        <v>320.11999999999989</v>
      </c>
      <c r="Q35" s="5">
        <f t="shared" si="8"/>
        <v>320.11999999999989</v>
      </c>
      <c r="R35" s="5"/>
      <c r="S35" s="1"/>
      <c r="T35" s="1">
        <f t="shared" si="6"/>
        <v>10</v>
      </c>
      <c r="U35" s="1">
        <f t="shared" si="3"/>
        <v>6.4744493392070499</v>
      </c>
      <c r="V35" s="1">
        <v>74</v>
      </c>
      <c r="W35" s="1">
        <v>71</v>
      </c>
      <c r="X35" s="1">
        <v>62</v>
      </c>
      <c r="Y35" s="1">
        <v>64.599999999999994</v>
      </c>
      <c r="Z35" s="1">
        <v>79</v>
      </c>
      <c r="AA35" s="1">
        <v>77.2</v>
      </c>
      <c r="AB35" s="1">
        <v>73</v>
      </c>
      <c r="AC35" s="1">
        <v>69.599999999999994</v>
      </c>
      <c r="AD35" s="1">
        <v>70.400000000000006</v>
      </c>
      <c r="AE35" s="1">
        <v>70.8</v>
      </c>
      <c r="AF35" s="1" t="s">
        <v>45</v>
      </c>
      <c r="AG35" s="1">
        <f t="shared" si="7"/>
        <v>128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76</v>
      </c>
      <c r="B36" s="1" t="s">
        <v>36</v>
      </c>
      <c r="C36" s="1">
        <v>23.247</v>
      </c>
      <c r="D36" s="1">
        <v>52.043999999999997</v>
      </c>
      <c r="E36" s="1">
        <v>29.38</v>
      </c>
      <c r="F36" s="1">
        <v>43.058</v>
      </c>
      <c r="G36" s="7">
        <v>1</v>
      </c>
      <c r="H36" s="1">
        <v>45</v>
      </c>
      <c r="I36" s="1" t="s">
        <v>37</v>
      </c>
      <c r="J36" s="1">
        <v>26.1</v>
      </c>
      <c r="K36" s="1">
        <f t="shared" si="2"/>
        <v>3.2799999999999976</v>
      </c>
      <c r="L36" s="1"/>
      <c r="M36" s="1"/>
      <c r="N36" s="1"/>
      <c r="O36" s="1">
        <f t="shared" si="4"/>
        <v>5.8759999999999994</v>
      </c>
      <c r="P36" s="5">
        <f t="shared" si="13"/>
        <v>15.701999999999991</v>
      </c>
      <c r="Q36" s="5">
        <f t="shared" si="8"/>
        <v>15.701999999999991</v>
      </c>
      <c r="R36" s="5"/>
      <c r="S36" s="1"/>
      <c r="T36" s="1">
        <f t="shared" si="6"/>
        <v>10</v>
      </c>
      <c r="U36" s="1">
        <f t="shared" si="3"/>
        <v>7.3277739959155896</v>
      </c>
      <c r="V36" s="1">
        <v>5.7595999999999998</v>
      </c>
      <c r="W36" s="1">
        <v>4.8548</v>
      </c>
      <c r="X36" s="1">
        <v>5.9968000000000004</v>
      </c>
      <c r="Y36" s="1">
        <v>8.991200000000001</v>
      </c>
      <c r="Z36" s="1">
        <v>5.8840000000000003</v>
      </c>
      <c r="AA36" s="1">
        <v>6.3213999999999997</v>
      </c>
      <c r="AB36" s="1">
        <v>6.8825999999999992</v>
      </c>
      <c r="AC36" s="1">
        <v>3.3488000000000002</v>
      </c>
      <c r="AD36" s="1">
        <v>5.1319999999999997</v>
      </c>
      <c r="AE36" s="1">
        <v>5.2496</v>
      </c>
      <c r="AF36" s="1"/>
      <c r="AG36" s="1">
        <f t="shared" si="7"/>
        <v>16</v>
      </c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77</v>
      </c>
      <c r="B37" s="1" t="s">
        <v>43</v>
      </c>
      <c r="C37" s="1">
        <v>13</v>
      </c>
      <c r="D37" s="1">
        <v>48</v>
      </c>
      <c r="E37" s="1">
        <v>48</v>
      </c>
      <c r="F37" s="1">
        <v>4</v>
      </c>
      <c r="G37" s="7">
        <v>0.45</v>
      </c>
      <c r="H37" s="1">
        <v>45</v>
      </c>
      <c r="I37" s="1" t="s">
        <v>37</v>
      </c>
      <c r="J37" s="1">
        <v>44</v>
      </c>
      <c r="K37" s="1">
        <f t="shared" si="2"/>
        <v>4</v>
      </c>
      <c r="L37" s="1"/>
      <c r="M37" s="1"/>
      <c r="N37" s="1">
        <v>32.400000000000013</v>
      </c>
      <c r="O37" s="1">
        <f t="shared" si="4"/>
        <v>9.6</v>
      </c>
      <c r="P37" s="5">
        <f t="shared" si="13"/>
        <v>59.599999999999987</v>
      </c>
      <c r="Q37" s="5">
        <f t="shared" si="8"/>
        <v>59.599999999999987</v>
      </c>
      <c r="R37" s="5"/>
      <c r="S37" s="1"/>
      <c r="T37" s="1">
        <f t="shared" si="6"/>
        <v>10</v>
      </c>
      <c r="U37" s="1">
        <f t="shared" si="3"/>
        <v>3.7916666666666683</v>
      </c>
      <c r="V37" s="1">
        <v>6.4</v>
      </c>
      <c r="W37" s="1">
        <v>3.6</v>
      </c>
      <c r="X37" s="1">
        <v>5.4</v>
      </c>
      <c r="Y37" s="1">
        <v>7.4</v>
      </c>
      <c r="Z37" s="1">
        <v>5</v>
      </c>
      <c r="AA37" s="1">
        <v>2.6</v>
      </c>
      <c r="AB37" s="1">
        <v>6</v>
      </c>
      <c r="AC37" s="1">
        <v>7.4</v>
      </c>
      <c r="AD37" s="1">
        <v>8</v>
      </c>
      <c r="AE37" s="1">
        <v>6.2</v>
      </c>
      <c r="AF37" s="1"/>
      <c r="AG37" s="1">
        <f t="shared" si="7"/>
        <v>27</v>
      </c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78</v>
      </c>
      <c r="B38" s="1" t="s">
        <v>43</v>
      </c>
      <c r="C38" s="1">
        <v>10</v>
      </c>
      <c r="D38" s="1">
        <v>564</v>
      </c>
      <c r="E38" s="1">
        <v>150</v>
      </c>
      <c r="F38" s="1">
        <v>377</v>
      </c>
      <c r="G38" s="7">
        <v>0.35</v>
      </c>
      <c r="H38" s="1">
        <v>40</v>
      </c>
      <c r="I38" s="1" t="s">
        <v>37</v>
      </c>
      <c r="J38" s="1">
        <v>154</v>
      </c>
      <c r="K38" s="1">
        <f t="shared" ref="K38:K69" si="14">E38-J38</f>
        <v>-4</v>
      </c>
      <c r="L38" s="1"/>
      <c r="M38" s="1"/>
      <c r="N38" s="1"/>
      <c r="O38" s="1">
        <f t="shared" si="4"/>
        <v>30</v>
      </c>
      <c r="P38" s="5"/>
      <c r="Q38" s="5">
        <f t="shared" si="8"/>
        <v>0</v>
      </c>
      <c r="R38" s="5"/>
      <c r="S38" s="1"/>
      <c r="T38" s="1">
        <f t="shared" si="6"/>
        <v>12.566666666666666</v>
      </c>
      <c r="U38" s="1">
        <f t="shared" ref="U38:U69" si="15">(F38+N38)/O38</f>
        <v>12.566666666666666</v>
      </c>
      <c r="V38" s="1">
        <v>29</v>
      </c>
      <c r="W38" s="1">
        <v>26.6</v>
      </c>
      <c r="X38" s="1">
        <v>37</v>
      </c>
      <c r="Y38" s="1">
        <v>35.6</v>
      </c>
      <c r="Z38" s="1">
        <v>3.4</v>
      </c>
      <c r="AA38" s="1">
        <v>-0.4</v>
      </c>
      <c r="AB38" s="1">
        <v>23.4</v>
      </c>
      <c r="AC38" s="1">
        <v>22.8</v>
      </c>
      <c r="AD38" s="1">
        <v>6.6</v>
      </c>
      <c r="AE38" s="1">
        <v>11</v>
      </c>
      <c r="AF38" s="1" t="s">
        <v>79</v>
      </c>
      <c r="AG38" s="1">
        <f t="shared" si="7"/>
        <v>0</v>
      </c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80</v>
      </c>
      <c r="B39" s="1" t="s">
        <v>36</v>
      </c>
      <c r="C39" s="1">
        <v>126.566</v>
      </c>
      <c r="D39" s="1">
        <v>59.863999999999997</v>
      </c>
      <c r="E39" s="1">
        <v>95.546999999999997</v>
      </c>
      <c r="F39" s="1">
        <v>51.286999999999999</v>
      </c>
      <c r="G39" s="7">
        <v>1</v>
      </c>
      <c r="H39" s="1">
        <v>40</v>
      </c>
      <c r="I39" s="1" t="s">
        <v>37</v>
      </c>
      <c r="J39" s="1">
        <v>100.51</v>
      </c>
      <c r="K39" s="1">
        <f t="shared" si="14"/>
        <v>-4.9630000000000081</v>
      </c>
      <c r="L39" s="1"/>
      <c r="M39" s="1"/>
      <c r="N39" s="1">
        <v>38.099900000000027</v>
      </c>
      <c r="O39" s="1">
        <f t="shared" si="4"/>
        <v>19.109400000000001</v>
      </c>
      <c r="P39" s="5">
        <f t="shared" si="13"/>
        <v>101.70709999999997</v>
      </c>
      <c r="Q39" s="5">
        <f t="shared" si="8"/>
        <v>101.70709999999997</v>
      </c>
      <c r="R39" s="5"/>
      <c r="S39" s="1"/>
      <c r="T39" s="1">
        <f t="shared" si="6"/>
        <v>10</v>
      </c>
      <c r="U39" s="1">
        <f t="shared" si="15"/>
        <v>4.6776403236103707</v>
      </c>
      <c r="V39" s="1">
        <v>15.2486</v>
      </c>
      <c r="W39" s="1">
        <v>14.505800000000001</v>
      </c>
      <c r="X39" s="1">
        <v>20.279800000000002</v>
      </c>
      <c r="Y39" s="1">
        <v>20.616599999999998</v>
      </c>
      <c r="Z39" s="1">
        <v>26.3306</v>
      </c>
      <c r="AA39" s="1">
        <v>27.81</v>
      </c>
      <c r="AB39" s="1">
        <v>14.552199999999999</v>
      </c>
      <c r="AC39" s="1">
        <v>14.3368</v>
      </c>
      <c r="AD39" s="1">
        <v>24.102399999999999</v>
      </c>
      <c r="AE39" s="1">
        <v>22.52</v>
      </c>
      <c r="AF39" s="1"/>
      <c r="AG39" s="1">
        <f t="shared" si="7"/>
        <v>102</v>
      </c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81</v>
      </c>
      <c r="B40" s="1" t="s">
        <v>43</v>
      </c>
      <c r="C40" s="1">
        <v>1</v>
      </c>
      <c r="D40" s="1">
        <v>222</v>
      </c>
      <c r="E40" s="1">
        <v>74</v>
      </c>
      <c r="F40" s="1">
        <v>139</v>
      </c>
      <c r="G40" s="7">
        <v>0.4</v>
      </c>
      <c r="H40" s="1">
        <v>40</v>
      </c>
      <c r="I40" s="1" t="s">
        <v>37</v>
      </c>
      <c r="J40" s="1">
        <v>77</v>
      </c>
      <c r="K40" s="1">
        <f t="shared" si="14"/>
        <v>-3</v>
      </c>
      <c r="L40" s="1"/>
      <c r="M40" s="1"/>
      <c r="N40" s="1"/>
      <c r="O40" s="1">
        <f t="shared" si="4"/>
        <v>14.8</v>
      </c>
      <c r="P40" s="5">
        <f t="shared" si="13"/>
        <v>9</v>
      </c>
      <c r="Q40" s="5">
        <f t="shared" si="8"/>
        <v>9</v>
      </c>
      <c r="R40" s="5"/>
      <c r="S40" s="1"/>
      <c r="T40" s="1">
        <f t="shared" si="6"/>
        <v>10</v>
      </c>
      <c r="U40" s="1">
        <f t="shared" si="15"/>
        <v>9.3918918918918912</v>
      </c>
      <c r="V40" s="1">
        <v>5.8</v>
      </c>
      <c r="W40" s="1">
        <v>6.6</v>
      </c>
      <c r="X40" s="1">
        <v>21.4</v>
      </c>
      <c r="Y40" s="1">
        <v>20.2</v>
      </c>
      <c r="Z40" s="1">
        <v>8.8000000000000007</v>
      </c>
      <c r="AA40" s="1">
        <v>10</v>
      </c>
      <c r="AB40" s="1">
        <v>14.4</v>
      </c>
      <c r="AC40" s="1">
        <v>9.6</v>
      </c>
      <c r="AD40" s="1">
        <v>9.1999999999999993</v>
      </c>
      <c r="AE40" s="1">
        <v>9</v>
      </c>
      <c r="AF40" s="1"/>
      <c r="AG40" s="1">
        <f t="shared" si="7"/>
        <v>4</v>
      </c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82</v>
      </c>
      <c r="B41" s="1" t="s">
        <v>43</v>
      </c>
      <c r="C41" s="1">
        <v>17</v>
      </c>
      <c r="D41" s="1">
        <v>348</v>
      </c>
      <c r="E41" s="1">
        <v>121</v>
      </c>
      <c r="F41" s="1">
        <v>187</v>
      </c>
      <c r="G41" s="7">
        <v>0.4</v>
      </c>
      <c r="H41" s="1">
        <v>45</v>
      </c>
      <c r="I41" s="1" t="s">
        <v>37</v>
      </c>
      <c r="J41" s="1">
        <v>133</v>
      </c>
      <c r="K41" s="1">
        <f t="shared" si="14"/>
        <v>-12</v>
      </c>
      <c r="L41" s="1"/>
      <c r="M41" s="1"/>
      <c r="N41" s="1">
        <v>29</v>
      </c>
      <c r="O41" s="1">
        <f t="shared" si="4"/>
        <v>24.2</v>
      </c>
      <c r="P41" s="5">
        <f t="shared" si="13"/>
        <v>26</v>
      </c>
      <c r="Q41" s="5">
        <f>R41</f>
        <v>50</v>
      </c>
      <c r="R41" s="24">
        <v>50</v>
      </c>
      <c r="S41" s="15" t="s">
        <v>154</v>
      </c>
      <c r="T41" s="1">
        <f t="shared" si="6"/>
        <v>10.991735537190083</v>
      </c>
      <c r="U41" s="1">
        <f t="shared" si="15"/>
        <v>8.9256198347107443</v>
      </c>
      <c r="V41" s="1">
        <v>28</v>
      </c>
      <c r="W41" s="1">
        <v>25.8</v>
      </c>
      <c r="X41" s="1">
        <v>20.2</v>
      </c>
      <c r="Y41" s="1">
        <v>17.2</v>
      </c>
      <c r="Z41" s="1">
        <v>16</v>
      </c>
      <c r="AA41" s="1">
        <v>17.399999999999999</v>
      </c>
      <c r="AB41" s="1">
        <v>21.2</v>
      </c>
      <c r="AC41" s="1">
        <v>22</v>
      </c>
      <c r="AD41" s="1">
        <v>20.6</v>
      </c>
      <c r="AE41" s="1">
        <v>20.6</v>
      </c>
      <c r="AF41" s="1" t="s">
        <v>39</v>
      </c>
      <c r="AG41" s="1">
        <f t="shared" si="7"/>
        <v>20</v>
      </c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83</v>
      </c>
      <c r="B42" s="1" t="s">
        <v>36</v>
      </c>
      <c r="C42" s="1">
        <v>151.691</v>
      </c>
      <c r="D42" s="1">
        <v>133.39099999999999</v>
      </c>
      <c r="E42" s="1">
        <v>118.962</v>
      </c>
      <c r="F42" s="1">
        <v>116.39700000000001</v>
      </c>
      <c r="G42" s="7">
        <v>1</v>
      </c>
      <c r="H42" s="1">
        <v>40</v>
      </c>
      <c r="I42" s="1" t="s">
        <v>37</v>
      </c>
      <c r="J42" s="1">
        <v>120.81</v>
      </c>
      <c r="K42" s="1">
        <f t="shared" si="14"/>
        <v>-1.847999999999999</v>
      </c>
      <c r="L42" s="1"/>
      <c r="M42" s="1"/>
      <c r="N42" s="1">
        <v>40.264100000000013</v>
      </c>
      <c r="O42" s="1">
        <f t="shared" si="4"/>
        <v>23.792400000000001</v>
      </c>
      <c r="P42" s="5">
        <f t="shared" si="13"/>
        <v>81.262899999999988</v>
      </c>
      <c r="Q42" s="5">
        <f t="shared" si="8"/>
        <v>81.262899999999988</v>
      </c>
      <c r="R42" s="5"/>
      <c r="S42" s="1"/>
      <c r="T42" s="1">
        <f t="shared" si="6"/>
        <v>10.000000000000002</v>
      </c>
      <c r="U42" s="1">
        <f t="shared" si="15"/>
        <v>6.5845017736756288</v>
      </c>
      <c r="V42" s="1">
        <v>22.356000000000002</v>
      </c>
      <c r="W42" s="1">
        <v>22.759399999999999</v>
      </c>
      <c r="X42" s="1">
        <v>23.9298</v>
      </c>
      <c r="Y42" s="1">
        <v>21.372199999999999</v>
      </c>
      <c r="Z42" s="1">
        <v>27.948799999999999</v>
      </c>
      <c r="AA42" s="1">
        <v>30.654199999999999</v>
      </c>
      <c r="AB42" s="1">
        <v>18.849399999999999</v>
      </c>
      <c r="AC42" s="1">
        <v>17.673200000000001</v>
      </c>
      <c r="AD42" s="1">
        <v>25.401399999999999</v>
      </c>
      <c r="AE42" s="1">
        <v>21.811599999999999</v>
      </c>
      <c r="AF42" s="1"/>
      <c r="AG42" s="1">
        <f t="shared" si="7"/>
        <v>81</v>
      </c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84</v>
      </c>
      <c r="B43" s="1" t="s">
        <v>43</v>
      </c>
      <c r="C43" s="1">
        <v>95</v>
      </c>
      <c r="D43" s="1">
        <v>360</v>
      </c>
      <c r="E43" s="1">
        <v>120</v>
      </c>
      <c r="F43" s="1">
        <v>303</v>
      </c>
      <c r="G43" s="7">
        <v>0.35</v>
      </c>
      <c r="H43" s="1">
        <v>40</v>
      </c>
      <c r="I43" s="1" t="s">
        <v>37</v>
      </c>
      <c r="J43" s="1">
        <v>125</v>
      </c>
      <c r="K43" s="1">
        <f t="shared" si="14"/>
        <v>-5</v>
      </c>
      <c r="L43" s="1"/>
      <c r="M43" s="1"/>
      <c r="N43" s="1"/>
      <c r="O43" s="1">
        <f t="shared" si="4"/>
        <v>24</v>
      </c>
      <c r="P43" s="5"/>
      <c r="Q43" s="5">
        <f t="shared" si="8"/>
        <v>0</v>
      </c>
      <c r="R43" s="5"/>
      <c r="S43" s="1"/>
      <c r="T43" s="1">
        <f t="shared" si="6"/>
        <v>12.625</v>
      </c>
      <c r="U43" s="1">
        <f t="shared" si="15"/>
        <v>12.625</v>
      </c>
      <c r="V43" s="1">
        <v>25.8</v>
      </c>
      <c r="W43" s="1">
        <v>23.6</v>
      </c>
      <c r="X43" s="1">
        <v>40.200000000000003</v>
      </c>
      <c r="Y43" s="1">
        <v>40.6</v>
      </c>
      <c r="Z43" s="1">
        <v>33</v>
      </c>
      <c r="AA43" s="1">
        <v>33.799999999999997</v>
      </c>
      <c r="AB43" s="1">
        <v>34</v>
      </c>
      <c r="AC43" s="1">
        <v>33.799999999999997</v>
      </c>
      <c r="AD43" s="1">
        <v>27</v>
      </c>
      <c r="AE43" s="1">
        <v>25</v>
      </c>
      <c r="AF43" s="1" t="s">
        <v>58</v>
      </c>
      <c r="AG43" s="1">
        <f t="shared" si="7"/>
        <v>0</v>
      </c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85</v>
      </c>
      <c r="B44" s="1" t="s">
        <v>43</v>
      </c>
      <c r="C44" s="1">
        <v>1</v>
      </c>
      <c r="D44" s="1">
        <v>1</v>
      </c>
      <c r="E44" s="1">
        <v>1</v>
      </c>
      <c r="F44" s="1">
        <v>1</v>
      </c>
      <c r="G44" s="7">
        <v>0.4</v>
      </c>
      <c r="H44" s="1">
        <v>40</v>
      </c>
      <c r="I44" s="1" t="s">
        <v>37</v>
      </c>
      <c r="J44" s="1">
        <v>101</v>
      </c>
      <c r="K44" s="1">
        <f t="shared" si="14"/>
        <v>-100</v>
      </c>
      <c r="L44" s="1"/>
      <c r="M44" s="1"/>
      <c r="N44" s="1"/>
      <c r="O44" s="1">
        <f t="shared" si="4"/>
        <v>0.2</v>
      </c>
      <c r="P44" s="20">
        <v>100</v>
      </c>
      <c r="Q44" s="5">
        <f t="shared" si="8"/>
        <v>100</v>
      </c>
      <c r="R44" s="5"/>
      <c r="S44" s="1"/>
      <c r="T44" s="1">
        <f t="shared" si="6"/>
        <v>505</v>
      </c>
      <c r="U44" s="1">
        <f t="shared" si="15"/>
        <v>5</v>
      </c>
      <c r="V44" s="1">
        <v>7.6</v>
      </c>
      <c r="W44" s="1">
        <v>17.399999999999999</v>
      </c>
      <c r="X44" s="1">
        <v>58</v>
      </c>
      <c r="Y44" s="1">
        <v>59.4</v>
      </c>
      <c r="Z44" s="1">
        <v>29.4</v>
      </c>
      <c r="AA44" s="1">
        <v>19.600000000000001</v>
      </c>
      <c r="AB44" s="1">
        <v>1.2</v>
      </c>
      <c r="AC44" s="1">
        <v>-1.6</v>
      </c>
      <c r="AD44" s="1">
        <v>-1</v>
      </c>
      <c r="AE44" s="1">
        <v>2.4</v>
      </c>
      <c r="AF44" s="23" t="s">
        <v>152</v>
      </c>
      <c r="AG44" s="1">
        <f t="shared" si="7"/>
        <v>40</v>
      </c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86</v>
      </c>
      <c r="B45" s="1" t="s">
        <v>36</v>
      </c>
      <c r="C45" s="1">
        <v>44.002000000000002</v>
      </c>
      <c r="D45" s="1">
        <v>65.838999999999999</v>
      </c>
      <c r="E45" s="1">
        <v>29.864000000000001</v>
      </c>
      <c r="F45" s="1">
        <v>67.765000000000001</v>
      </c>
      <c r="G45" s="7">
        <v>1</v>
      </c>
      <c r="H45" s="1">
        <v>50</v>
      </c>
      <c r="I45" s="1" t="s">
        <v>37</v>
      </c>
      <c r="J45" s="1">
        <v>33</v>
      </c>
      <c r="K45" s="1">
        <f t="shared" si="14"/>
        <v>-3.1359999999999992</v>
      </c>
      <c r="L45" s="1"/>
      <c r="M45" s="1"/>
      <c r="N45" s="1">
        <v>32.598400000000012</v>
      </c>
      <c r="O45" s="1">
        <f t="shared" si="4"/>
        <v>5.9728000000000003</v>
      </c>
      <c r="P45" s="5"/>
      <c r="Q45" s="5">
        <f t="shared" si="8"/>
        <v>0</v>
      </c>
      <c r="R45" s="5"/>
      <c r="S45" s="1"/>
      <c r="T45" s="1">
        <f t="shared" si="6"/>
        <v>16.803408786498796</v>
      </c>
      <c r="U45" s="1">
        <f t="shared" si="15"/>
        <v>16.803408786498796</v>
      </c>
      <c r="V45" s="1">
        <v>10.902200000000001</v>
      </c>
      <c r="W45" s="1">
        <v>10.1562</v>
      </c>
      <c r="X45" s="1">
        <v>7.3340000000000014</v>
      </c>
      <c r="Y45" s="1">
        <v>8.0703999999999994</v>
      </c>
      <c r="Z45" s="1">
        <v>9.8887999999999998</v>
      </c>
      <c r="AA45" s="1">
        <v>10.160399999999999</v>
      </c>
      <c r="AB45" s="1">
        <v>7.3932000000000002</v>
      </c>
      <c r="AC45" s="1">
        <v>7.1243999999999996</v>
      </c>
      <c r="AD45" s="1">
        <v>11.3468</v>
      </c>
      <c r="AE45" s="1">
        <v>12.422000000000001</v>
      </c>
      <c r="AF45" s="1"/>
      <c r="AG45" s="1">
        <f t="shared" si="7"/>
        <v>0</v>
      </c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87</v>
      </c>
      <c r="B46" s="1" t="s">
        <v>36</v>
      </c>
      <c r="C46" s="1">
        <v>55.808</v>
      </c>
      <c r="D46" s="1">
        <v>118.5</v>
      </c>
      <c r="E46" s="1">
        <v>93.834000000000003</v>
      </c>
      <c r="F46" s="1">
        <v>66.186000000000007</v>
      </c>
      <c r="G46" s="7">
        <v>1</v>
      </c>
      <c r="H46" s="1">
        <v>50</v>
      </c>
      <c r="I46" s="1" t="s">
        <v>37</v>
      </c>
      <c r="J46" s="1">
        <v>93.9</v>
      </c>
      <c r="K46" s="1">
        <f t="shared" si="14"/>
        <v>-6.6000000000002501E-2</v>
      </c>
      <c r="L46" s="1"/>
      <c r="M46" s="1"/>
      <c r="N46" s="1">
        <v>15.08940000000001</v>
      </c>
      <c r="O46" s="1">
        <f t="shared" si="4"/>
        <v>18.7668</v>
      </c>
      <c r="P46" s="5">
        <f t="shared" si="13"/>
        <v>106.39259999999999</v>
      </c>
      <c r="Q46" s="5">
        <f t="shared" si="8"/>
        <v>106.39259999999999</v>
      </c>
      <c r="R46" s="5"/>
      <c r="S46" s="1"/>
      <c r="T46" s="1">
        <f t="shared" si="6"/>
        <v>10</v>
      </c>
      <c r="U46" s="1">
        <f t="shared" si="15"/>
        <v>4.3308075963936323</v>
      </c>
      <c r="V46" s="1">
        <v>14.6434</v>
      </c>
      <c r="W46" s="1">
        <v>13.037000000000001</v>
      </c>
      <c r="X46" s="1">
        <v>18.209399999999999</v>
      </c>
      <c r="Y46" s="1">
        <v>18.9284</v>
      </c>
      <c r="Z46" s="1">
        <v>16.691600000000001</v>
      </c>
      <c r="AA46" s="1">
        <v>18.6892</v>
      </c>
      <c r="AB46" s="1">
        <v>18.606000000000002</v>
      </c>
      <c r="AC46" s="1">
        <v>16.420000000000002</v>
      </c>
      <c r="AD46" s="1">
        <v>19.878799999999998</v>
      </c>
      <c r="AE46" s="1">
        <v>21.7806</v>
      </c>
      <c r="AF46" s="1"/>
      <c r="AG46" s="1">
        <f t="shared" si="7"/>
        <v>106</v>
      </c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88</v>
      </c>
      <c r="B47" s="1" t="s">
        <v>36</v>
      </c>
      <c r="C47" s="1">
        <v>81.408000000000001</v>
      </c>
      <c r="D47" s="1">
        <v>177.94499999999999</v>
      </c>
      <c r="E47" s="1">
        <v>123.789</v>
      </c>
      <c r="F47" s="1">
        <v>97.388999999999996</v>
      </c>
      <c r="G47" s="7">
        <v>1</v>
      </c>
      <c r="H47" s="1">
        <v>40</v>
      </c>
      <c r="I47" s="1" t="s">
        <v>37</v>
      </c>
      <c r="J47" s="1">
        <v>127.8</v>
      </c>
      <c r="K47" s="1">
        <f t="shared" si="14"/>
        <v>-4.0109999999999957</v>
      </c>
      <c r="L47" s="1"/>
      <c r="M47" s="1"/>
      <c r="N47" s="1"/>
      <c r="O47" s="1">
        <f t="shared" si="4"/>
        <v>24.7578</v>
      </c>
      <c r="P47" s="5">
        <f t="shared" si="13"/>
        <v>150.18900000000002</v>
      </c>
      <c r="Q47" s="5">
        <f t="shared" si="8"/>
        <v>150.18900000000002</v>
      </c>
      <c r="R47" s="5"/>
      <c r="S47" s="1"/>
      <c r="T47" s="1">
        <f t="shared" si="6"/>
        <v>10.000000000000002</v>
      </c>
      <c r="U47" s="1">
        <f t="shared" si="15"/>
        <v>3.9336693890410293</v>
      </c>
      <c r="V47" s="1">
        <v>16.278199999999998</v>
      </c>
      <c r="W47" s="1">
        <v>22.160399999999999</v>
      </c>
      <c r="X47" s="1">
        <v>19.5336</v>
      </c>
      <c r="Y47" s="1">
        <v>13.9482</v>
      </c>
      <c r="Z47" s="1">
        <v>18.2288</v>
      </c>
      <c r="AA47" s="1">
        <v>18.7974</v>
      </c>
      <c r="AB47" s="1">
        <v>23.422799999999999</v>
      </c>
      <c r="AC47" s="1">
        <v>24.3276</v>
      </c>
      <c r="AD47" s="1">
        <v>13.4206</v>
      </c>
      <c r="AE47" s="1">
        <v>17.793199999999999</v>
      </c>
      <c r="AF47" s="1"/>
      <c r="AG47" s="1">
        <f t="shared" si="7"/>
        <v>150</v>
      </c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89</v>
      </c>
      <c r="B48" s="1" t="s">
        <v>43</v>
      </c>
      <c r="C48" s="1">
        <v>36</v>
      </c>
      <c r="D48" s="1">
        <v>177</v>
      </c>
      <c r="E48" s="1">
        <v>67</v>
      </c>
      <c r="F48" s="1">
        <v>117</v>
      </c>
      <c r="G48" s="7">
        <v>0.45</v>
      </c>
      <c r="H48" s="1">
        <v>50</v>
      </c>
      <c r="I48" s="1" t="s">
        <v>37</v>
      </c>
      <c r="J48" s="1">
        <v>65</v>
      </c>
      <c r="K48" s="1">
        <f t="shared" si="14"/>
        <v>2</v>
      </c>
      <c r="L48" s="1"/>
      <c r="M48" s="1"/>
      <c r="N48" s="1">
        <v>50.199999999999989</v>
      </c>
      <c r="O48" s="1">
        <f t="shared" si="4"/>
        <v>13.4</v>
      </c>
      <c r="P48" s="5"/>
      <c r="Q48" s="5">
        <f t="shared" si="8"/>
        <v>0</v>
      </c>
      <c r="R48" s="5"/>
      <c r="S48" s="1"/>
      <c r="T48" s="1">
        <f t="shared" si="6"/>
        <v>12.477611940298507</v>
      </c>
      <c r="U48" s="1">
        <f t="shared" si="15"/>
        <v>12.477611940298507</v>
      </c>
      <c r="V48" s="1">
        <v>18.8</v>
      </c>
      <c r="W48" s="1">
        <v>16.600000000000001</v>
      </c>
      <c r="X48" s="1">
        <v>17.399999999999999</v>
      </c>
      <c r="Y48" s="1">
        <v>16.600000000000001</v>
      </c>
      <c r="Z48" s="1">
        <v>14.8</v>
      </c>
      <c r="AA48" s="1">
        <v>16</v>
      </c>
      <c r="AB48" s="1">
        <v>13.6</v>
      </c>
      <c r="AC48" s="1">
        <v>12.2</v>
      </c>
      <c r="AD48" s="1">
        <v>5.2</v>
      </c>
      <c r="AE48" s="1">
        <v>6.6</v>
      </c>
      <c r="AF48" s="1"/>
      <c r="AG48" s="1">
        <f t="shared" si="7"/>
        <v>0</v>
      </c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9" t="s">
        <v>90</v>
      </c>
      <c r="B49" s="1" t="s">
        <v>36</v>
      </c>
      <c r="C49" s="1"/>
      <c r="D49" s="1"/>
      <c r="E49" s="1"/>
      <c r="F49" s="1"/>
      <c r="G49" s="7">
        <v>1</v>
      </c>
      <c r="H49" s="1">
        <v>40</v>
      </c>
      <c r="I49" s="1" t="s">
        <v>37</v>
      </c>
      <c r="J49" s="1"/>
      <c r="K49" s="1">
        <f t="shared" si="14"/>
        <v>0</v>
      </c>
      <c r="L49" s="1"/>
      <c r="M49" s="1"/>
      <c r="N49" s="19"/>
      <c r="O49" s="1">
        <f t="shared" si="4"/>
        <v>0</v>
      </c>
      <c r="P49" s="20">
        <v>4</v>
      </c>
      <c r="Q49" s="5">
        <f t="shared" si="8"/>
        <v>4</v>
      </c>
      <c r="R49" s="5"/>
      <c r="S49" s="1"/>
      <c r="T49" s="1" t="e">
        <f t="shared" si="6"/>
        <v>#DIV/0!</v>
      </c>
      <c r="U49" s="1" t="e">
        <f t="shared" si="15"/>
        <v>#DIV/0!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-0.31140000000000001</v>
      </c>
      <c r="AC49" s="1">
        <v>-0.31140000000000001</v>
      </c>
      <c r="AD49" s="1">
        <v>-0.26300000000000001</v>
      </c>
      <c r="AE49" s="1">
        <v>-0.26300000000000001</v>
      </c>
      <c r="AF49" s="19" t="s">
        <v>91</v>
      </c>
      <c r="AG49" s="1">
        <f t="shared" si="7"/>
        <v>4</v>
      </c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92</v>
      </c>
      <c r="B50" s="1" t="s">
        <v>43</v>
      </c>
      <c r="C50" s="1">
        <v>65</v>
      </c>
      <c r="D50" s="1">
        <v>30</v>
      </c>
      <c r="E50" s="1">
        <v>61</v>
      </c>
      <c r="F50" s="1">
        <v>19</v>
      </c>
      <c r="G50" s="7">
        <v>0.4</v>
      </c>
      <c r="H50" s="1">
        <v>40</v>
      </c>
      <c r="I50" s="1" t="s">
        <v>37</v>
      </c>
      <c r="J50" s="1">
        <v>63</v>
      </c>
      <c r="K50" s="1">
        <f t="shared" si="14"/>
        <v>-2</v>
      </c>
      <c r="L50" s="1"/>
      <c r="M50" s="1"/>
      <c r="N50" s="1">
        <v>34</v>
      </c>
      <c r="O50" s="1">
        <f t="shared" si="4"/>
        <v>12.2</v>
      </c>
      <c r="P50" s="5">
        <f t="shared" si="13"/>
        <v>69</v>
      </c>
      <c r="Q50" s="5">
        <f t="shared" si="8"/>
        <v>69</v>
      </c>
      <c r="R50" s="5"/>
      <c r="S50" s="1"/>
      <c r="T50" s="1">
        <f t="shared" si="6"/>
        <v>10</v>
      </c>
      <c r="U50" s="1">
        <f t="shared" si="15"/>
        <v>4.3442622950819674</v>
      </c>
      <c r="V50" s="1">
        <v>9</v>
      </c>
      <c r="W50" s="1">
        <v>5.8</v>
      </c>
      <c r="X50" s="1">
        <v>9</v>
      </c>
      <c r="Y50" s="1">
        <v>11.2</v>
      </c>
      <c r="Z50" s="1">
        <v>11.8</v>
      </c>
      <c r="AA50" s="1">
        <v>8.8000000000000007</v>
      </c>
      <c r="AB50" s="1">
        <v>10.199999999999999</v>
      </c>
      <c r="AC50" s="1">
        <v>11.6</v>
      </c>
      <c r="AD50" s="1">
        <v>0.8</v>
      </c>
      <c r="AE50" s="1">
        <v>1.8</v>
      </c>
      <c r="AF50" s="1" t="s">
        <v>93</v>
      </c>
      <c r="AG50" s="1">
        <f t="shared" si="7"/>
        <v>28</v>
      </c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94</v>
      </c>
      <c r="B51" s="1" t="s">
        <v>43</v>
      </c>
      <c r="C51" s="1">
        <v>17</v>
      </c>
      <c r="D51" s="1">
        <v>144</v>
      </c>
      <c r="E51" s="1">
        <v>62</v>
      </c>
      <c r="F51" s="1">
        <v>77</v>
      </c>
      <c r="G51" s="7">
        <v>0.4</v>
      </c>
      <c r="H51" s="1">
        <v>40</v>
      </c>
      <c r="I51" s="1" t="s">
        <v>37</v>
      </c>
      <c r="J51" s="1">
        <v>63</v>
      </c>
      <c r="K51" s="1">
        <f t="shared" si="14"/>
        <v>-1</v>
      </c>
      <c r="L51" s="1"/>
      <c r="M51" s="1"/>
      <c r="N51" s="1"/>
      <c r="O51" s="1">
        <f t="shared" si="4"/>
        <v>12.4</v>
      </c>
      <c r="P51" s="5">
        <f t="shared" si="13"/>
        <v>47</v>
      </c>
      <c r="Q51" s="5">
        <f t="shared" si="8"/>
        <v>47</v>
      </c>
      <c r="R51" s="5"/>
      <c r="S51" s="1"/>
      <c r="T51" s="1">
        <f t="shared" si="6"/>
        <v>10</v>
      </c>
      <c r="U51" s="1">
        <f t="shared" si="15"/>
        <v>6.209677419354839</v>
      </c>
      <c r="V51" s="1">
        <v>9.6</v>
      </c>
      <c r="W51" s="1">
        <v>9</v>
      </c>
      <c r="X51" s="1">
        <v>15.4</v>
      </c>
      <c r="Y51" s="1">
        <v>15.2</v>
      </c>
      <c r="Z51" s="1">
        <v>5.2</v>
      </c>
      <c r="AA51" s="1">
        <v>2.6</v>
      </c>
      <c r="AB51" s="1">
        <v>12.4</v>
      </c>
      <c r="AC51" s="1">
        <v>13.2</v>
      </c>
      <c r="AD51" s="1">
        <v>0.6</v>
      </c>
      <c r="AE51" s="1">
        <v>-0.2</v>
      </c>
      <c r="AF51" s="1"/>
      <c r="AG51" s="1">
        <f t="shared" si="7"/>
        <v>19</v>
      </c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6" t="s">
        <v>95</v>
      </c>
      <c r="B52" s="16" t="s">
        <v>36</v>
      </c>
      <c r="C52" s="16"/>
      <c r="D52" s="16"/>
      <c r="E52" s="16"/>
      <c r="F52" s="16"/>
      <c r="G52" s="17">
        <v>0</v>
      </c>
      <c r="H52" s="16">
        <v>50</v>
      </c>
      <c r="I52" s="16" t="s">
        <v>37</v>
      </c>
      <c r="J52" s="16">
        <v>1.5</v>
      </c>
      <c r="K52" s="16">
        <f t="shared" si="14"/>
        <v>-1.5</v>
      </c>
      <c r="L52" s="16"/>
      <c r="M52" s="16"/>
      <c r="N52" s="16"/>
      <c r="O52" s="16">
        <f t="shared" si="4"/>
        <v>0</v>
      </c>
      <c r="P52" s="18"/>
      <c r="Q52" s="5">
        <f t="shared" si="8"/>
        <v>0</v>
      </c>
      <c r="R52" s="18"/>
      <c r="S52" s="16"/>
      <c r="T52" s="1" t="e">
        <f t="shared" si="6"/>
        <v>#DIV/0!</v>
      </c>
      <c r="U52" s="16" t="e">
        <f t="shared" si="15"/>
        <v>#DIV/0!</v>
      </c>
      <c r="V52" s="16">
        <v>-0.08</v>
      </c>
      <c r="W52" s="16">
        <v>-0.08</v>
      </c>
      <c r="X52" s="16">
        <v>0</v>
      </c>
      <c r="Y52" s="16">
        <v>0</v>
      </c>
      <c r="Z52" s="16">
        <v>0</v>
      </c>
      <c r="AA52" s="16">
        <v>0.27160000000000001</v>
      </c>
      <c r="AB52" s="16">
        <v>4.8835999999999986</v>
      </c>
      <c r="AC52" s="16">
        <v>4.8844000000000003</v>
      </c>
      <c r="AD52" s="16">
        <v>3.8395999999999999</v>
      </c>
      <c r="AE52" s="16">
        <v>3.5672000000000001</v>
      </c>
      <c r="AF52" s="16" t="s">
        <v>64</v>
      </c>
      <c r="AG52" s="1">
        <f t="shared" si="7"/>
        <v>0</v>
      </c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96</v>
      </c>
      <c r="B53" s="1" t="s">
        <v>36</v>
      </c>
      <c r="C53" s="1">
        <v>58.201999999999998</v>
      </c>
      <c r="D53" s="1">
        <v>152.13</v>
      </c>
      <c r="E53" s="1">
        <v>69.048000000000002</v>
      </c>
      <c r="F53" s="1">
        <v>122.66200000000001</v>
      </c>
      <c r="G53" s="7">
        <v>1</v>
      </c>
      <c r="H53" s="1">
        <v>50</v>
      </c>
      <c r="I53" s="1" t="s">
        <v>37</v>
      </c>
      <c r="J53" s="1">
        <v>66.8</v>
      </c>
      <c r="K53" s="1">
        <f t="shared" si="14"/>
        <v>2.2480000000000047</v>
      </c>
      <c r="L53" s="1"/>
      <c r="M53" s="1"/>
      <c r="N53" s="1"/>
      <c r="O53" s="1">
        <f t="shared" si="4"/>
        <v>13.8096</v>
      </c>
      <c r="P53" s="5">
        <f t="shared" ref="P53:P60" si="16">10*O53-N53-F53</f>
        <v>15.433999999999997</v>
      </c>
      <c r="Q53" s="5">
        <f t="shared" si="8"/>
        <v>15.433999999999997</v>
      </c>
      <c r="R53" s="5"/>
      <c r="S53" s="1"/>
      <c r="T53" s="1">
        <f t="shared" si="6"/>
        <v>10</v>
      </c>
      <c r="U53" s="1">
        <f t="shared" si="15"/>
        <v>8.8823716834665749</v>
      </c>
      <c r="V53" s="1">
        <v>12.4072</v>
      </c>
      <c r="W53" s="1">
        <v>12.1472</v>
      </c>
      <c r="X53" s="1">
        <v>20.076599999999999</v>
      </c>
      <c r="Y53" s="1">
        <v>20.914999999999999</v>
      </c>
      <c r="Z53" s="1">
        <v>15.937200000000001</v>
      </c>
      <c r="AA53" s="1">
        <v>18.936800000000002</v>
      </c>
      <c r="AB53" s="1">
        <v>17.7196</v>
      </c>
      <c r="AC53" s="1">
        <v>15.4756</v>
      </c>
      <c r="AD53" s="1">
        <v>19.059000000000001</v>
      </c>
      <c r="AE53" s="1">
        <v>18.545999999999999</v>
      </c>
      <c r="AF53" s="1"/>
      <c r="AG53" s="1">
        <f t="shared" si="7"/>
        <v>15</v>
      </c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97</v>
      </c>
      <c r="B54" s="1" t="s">
        <v>36</v>
      </c>
      <c r="C54" s="1">
        <v>31.481999999999999</v>
      </c>
      <c r="D54" s="1">
        <v>76.552000000000007</v>
      </c>
      <c r="E54" s="1">
        <v>36.180999999999997</v>
      </c>
      <c r="F54" s="1">
        <v>65.953999999999994</v>
      </c>
      <c r="G54" s="7">
        <v>1</v>
      </c>
      <c r="H54" s="1">
        <v>50</v>
      </c>
      <c r="I54" s="1" t="s">
        <v>37</v>
      </c>
      <c r="J54" s="1">
        <v>35.299999999999997</v>
      </c>
      <c r="K54" s="1">
        <f t="shared" si="14"/>
        <v>0.88100000000000023</v>
      </c>
      <c r="L54" s="1"/>
      <c r="M54" s="1"/>
      <c r="N54" s="1"/>
      <c r="O54" s="1">
        <f t="shared" si="4"/>
        <v>7.2361999999999993</v>
      </c>
      <c r="P54" s="5"/>
      <c r="Q54" s="5">
        <f t="shared" si="8"/>
        <v>0</v>
      </c>
      <c r="R54" s="5"/>
      <c r="S54" s="1"/>
      <c r="T54" s="1">
        <f t="shared" si="6"/>
        <v>9.1144523368618895</v>
      </c>
      <c r="U54" s="1">
        <f t="shared" si="15"/>
        <v>9.1144523368618895</v>
      </c>
      <c r="V54" s="1">
        <v>2.9860000000000002</v>
      </c>
      <c r="W54" s="1">
        <v>3.2526000000000002</v>
      </c>
      <c r="X54" s="1">
        <v>8.8819999999999997</v>
      </c>
      <c r="Y54" s="1">
        <v>9.9565999999999999</v>
      </c>
      <c r="Z54" s="1">
        <v>8.6147999999999989</v>
      </c>
      <c r="AA54" s="1">
        <v>7.8180000000000014</v>
      </c>
      <c r="AB54" s="1">
        <v>5.9421999999999997</v>
      </c>
      <c r="AC54" s="1">
        <v>6.0758000000000001</v>
      </c>
      <c r="AD54" s="1">
        <v>12.807600000000001</v>
      </c>
      <c r="AE54" s="1">
        <v>13.478999999999999</v>
      </c>
      <c r="AF54" s="1"/>
      <c r="AG54" s="1">
        <f t="shared" si="7"/>
        <v>0</v>
      </c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98</v>
      </c>
      <c r="B55" s="1" t="s">
        <v>43</v>
      </c>
      <c r="C55" s="1">
        <v>94</v>
      </c>
      <c r="D55" s="1">
        <v>52</v>
      </c>
      <c r="E55" s="1">
        <v>45</v>
      </c>
      <c r="F55" s="1">
        <v>64</v>
      </c>
      <c r="G55" s="7">
        <v>0.4</v>
      </c>
      <c r="H55" s="1">
        <v>50</v>
      </c>
      <c r="I55" s="1" t="s">
        <v>37</v>
      </c>
      <c r="J55" s="1">
        <v>53</v>
      </c>
      <c r="K55" s="1">
        <f t="shared" si="14"/>
        <v>-8</v>
      </c>
      <c r="L55" s="1"/>
      <c r="M55" s="1"/>
      <c r="N55" s="1">
        <v>31.800000000000011</v>
      </c>
      <c r="O55" s="1">
        <f t="shared" si="4"/>
        <v>9</v>
      </c>
      <c r="P55" s="5"/>
      <c r="Q55" s="5">
        <f t="shared" si="8"/>
        <v>0</v>
      </c>
      <c r="R55" s="5"/>
      <c r="S55" s="1"/>
      <c r="T55" s="1">
        <f t="shared" si="6"/>
        <v>10.644444444444446</v>
      </c>
      <c r="U55" s="1">
        <f t="shared" si="15"/>
        <v>10.644444444444446</v>
      </c>
      <c r="V55" s="1">
        <v>11.8</v>
      </c>
      <c r="W55" s="1">
        <v>10.8</v>
      </c>
      <c r="X55" s="1">
        <v>6.8</v>
      </c>
      <c r="Y55" s="1">
        <v>8.1999999999999993</v>
      </c>
      <c r="Z55" s="1">
        <v>13.4</v>
      </c>
      <c r="AA55" s="1">
        <v>12.8</v>
      </c>
      <c r="AB55" s="1">
        <v>8.8000000000000007</v>
      </c>
      <c r="AC55" s="1">
        <v>7.8</v>
      </c>
      <c r="AD55" s="1">
        <v>7.8</v>
      </c>
      <c r="AE55" s="1">
        <v>8.4</v>
      </c>
      <c r="AF55" s="1"/>
      <c r="AG55" s="1">
        <f t="shared" si="7"/>
        <v>0</v>
      </c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99</v>
      </c>
      <c r="B56" s="1" t="s">
        <v>43</v>
      </c>
      <c r="C56" s="1">
        <v>425</v>
      </c>
      <c r="D56" s="1">
        <v>529</v>
      </c>
      <c r="E56" s="1">
        <v>384</v>
      </c>
      <c r="F56" s="1">
        <v>435</v>
      </c>
      <c r="G56" s="7">
        <v>0.4</v>
      </c>
      <c r="H56" s="1">
        <v>40</v>
      </c>
      <c r="I56" s="1" t="s">
        <v>37</v>
      </c>
      <c r="J56" s="1">
        <v>390</v>
      </c>
      <c r="K56" s="1">
        <f t="shared" si="14"/>
        <v>-6</v>
      </c>
      <c r="L56" s="1"/>
      <c r="M56" s="1"/>
      <c r="N56" s="1">
        <v>111.40000000000011</v>
      </c>
      <c r="O56" s="1">
        <f t="shared" si="4"/>
        <v>76.8</v>
      </c>
      <c r="P56" s="5">
        <f t="shared" si="16"/>
        <v>221.59999999999991</v>
      </c>
      <c r="Q56" s="5">
        <f t="shared" si="8"/>
        <v>221.59999999999991</v>
      </c>
      <c r="R56" s="5"/>
      <c r="S56" s="1"/>
      <c r="T56" s="1">
        <f t="shared" si="6"/>
        <v>10</v>
      </c>
      <c r="U56" s="1">
        <f t="shared" si="15"/>
        <v>7.1145833333333348</v>
      </c>
      <c r="V56" s="1">
        <v>79</v>
      </c>
      <c r="W56" s="1">
        <v>80.599999999999994</v>
      </c>
      <c r="X56" s="1">
        <v>71.400000000000006</v>
      </c>
      <c r="Y56" s="1">
        <v>66.8</v>
      </c>
      <c r="Z56" s="1">
        <v>89.8</v>
      </c>
      <c r="AA56" s="1">
        <v>93.4</v>
      </c>
      <c r="AB56" s="1">
        <v>88</v>
      </c>
      <c r="AC56" s="1">
        <v>83</v>
      </c>
      <c r="AD56" s="1">
        <v>73.2</v>
      </c>
      <c r="AE56" s="1">
        <v>78</v>
      </c>
      <c r="AF56" s="1"/>
      <c r="AG56" s="1">
        <f t="shared" si="7"/>
        <v>89</v>
      </c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100</v>
      </c>
      <c r="B57" s="1" t="s">
        <v>43</v>
      </c>
      <c r="C57" s="1">
        <v>183</v>
      </c>
      <c r="D57" s="1">
        <v>445</v>
      </c>
      <c r="E57" s="1">
        <v>174</v>
      </c>
      <c r="F57" s="1">
        <v>319</v>
      </c>
      <c r="G57" s="7">
        <v>0.4</v>
      </c>
      <c r="H57" s="1">
        <v>40</v>
      </c>
      <c r="I57" s="1" t="s">
        <v>37</v>
      </c>
      <c r="J57" s="1">
        <v>184</v>
      </c>
      <c r="K57" s="1">
        <f t="shared" si="14"/>
        <v>-10</v>
      </c>
      <c r="L57" s="1"/>
      <c r="M57" s="1"/>
      <c r="N57" s="1">
        <v>298.7</v>
      </c>
      <c r="O57" s="1">
        <f t="shared" si="4"/>
        <v>34.799999999999997</v>
      </c>
      <c r="P57" s="5"/>
      <c r="Q57" s="5">
        <f t="shared" si="8"/>
        <v>0</v>
      </c>
      <c r="R57" s="5"/>
      <c r="S57" s="1"/>
      <c r="T57" s="1">
        <f t="shared" si="6"/>
        <v>17.750000000000004</v>
      </c>
      <c r="U57" s="1">
        <f t="shared" si="15"/>
        <v>17.750000000000004</v>
      </c>
      <c r="V57" s="1">
        <v>67.2</v>
      </c>
      <c r="W57" s="1">
        <v>61.4</v>
      </c>
      <c r="X57" s="1">
        <v>41.4</v>
      </c>
      <c r="Y57" s="1">
        <v>47</v>
      </c>
      <c r="Z57" s="1">
        <v>49</v>
      </c>
      <c r="AA57" s="1">
        <v>36.799999999999997</v>
      </c>
      <c r="AB57" s="1">
        <v>37.200000000000003</v>
      </c>
      <c r="AC57" s="1">
        <v>45.4</v>
      </c>
      <c r="AD57" s="1">
        <v>61</v>
      </c>
      <c r="AE57" s="1">
        <v>59.6</v>
      </c>
      <c r="AF57" s="1"/>
      <c r="AG57" s="1">
        <f t="shared" si="7"/>
        <v>0</v>
      </c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101</v>
      </c>
      <c r="B58" s="1" t="s">
        <v>36</v>
      </c>
      <c r="C58" s="1">
        <v>197.92699999999999</v>
      </c>
      <c r="D58" s="1">
        <v>21.706</v>
      </c>
      <c r="E58" s="1">
        <v>127.425</v>
      </c>
      <c r="F58" s="1">
        <v>47.195999999999998</v>
      </c>
      <c r="G58" s="7">
        <v>1</v>
      </c>
      <c r="H58" s="1">
        <v>40</v>
      </c>
      <c r="I58" s="1" t="s">
        <v>37</v>
      </c>
      <c r="J58" s="1">
        <v>119.93</v>
      </c>
      <c r="K58" s="1">
        <f t="shared" si="14"/>
        <v>7.4949999999999903</v>
      </c>
      <c r="L58" s="1"/>
      <c r="M58" s="1"/>
      <c r="N58" s="1">
        <v>54.925640000000072</v>
      </c>
      <c r="O58" s="1">
        <f t="shared" si="4"/>
        <v>25.484999999999999</v>
      </c>
      <c r="P58" s="5">
        <f t="shared" si="16"/>
        <v>152.72835999999992</v>
      </c>
      <c r="Q58" s="5">
        <f t="shared" si="8"/>
        <v>152.72835999999992</v>
      </c>
      <c r="R58" s="5"/>
      <c r="S58" s="1"/>
      <c r="T58" s="1">
        <f t="shared" si="6"/>
        <v>10</v>
      </c>
      <c r="U58" s="1">
        <f t="shared" si="15"/>
        <v>4.0071273298018468</v>
      </c>
      <c r="V58" s="1">
        <v>18.648399999999999</v>
      </c>
      <c r="W58" s="1">
        <v>16.868600000000001</v>
      </c>
      <c r="X58" s="1">
        <v>21.645399999999999</v>
      </c>
      <c r="Y58" s="1">
        <v>22.962</v>
      </c>
      <c r="Z58" s="1">
        <v>29.124600000000001</v>
      </c>
      <c r="AA58" s="1">
        <v>27.018599999999999</v>
      </c>
      <c r="AB58" s="1">
        <v>20.191800000000001</v>
      </c>
      <c r="AC58" s="1">
        <v>20.629799999999999</v>
      </c>
      <c r="AD58" s="1">
        <v>22.31</v>
      </c>
      <c r="AE58" s="1">
        <v>22.3218</v>
      </c>
      <c r="AF58" s="1"/>
      <c r="AG58" s="1">
        <f t="shared" si="7"/>
        <v>153</v>
      </c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102</v>
      </c>
      <c r="B59" s="1" t="s">
        <v>36</v>
      </c>
      <c r="C59" s="1">
        <v>104.26600000000001</v>
      </c>
      <c r="D59" s="1">
        <v>165.96199999999999</v>
      </c>
      <c r="E59" s="1">
        <v>145.54900000000001</v>
      </c>
      <c r="F59" s="1">
        <v>79.450999999999993</v>
      </c>
      <c r="G59" s="7">
        <v>1</v>
      </c>
      <c r="H59" s="1">
        <v>40</v>
      </c>
      <c r="I59" s="1" t="s">
        <v>37</v>
      </c>
      <c r="J59" s="1">
        <v>136.892</v>
      </c>
      <c r="K59" s="1">
        <f t="shared" si="14"/>
        <v>8.6570000000000107</v>
      </c>
      <c r="L59" s="1"/>
      <c r="M59" s="1"/>
      <c r="N59" s="1">
        <v>54.65949999999998</v>
      </c>
      <c r="O59" s="1">
        <f t="shared" si="4"/>
        <v>29.1098</v>
      </c>
      <c r="P59" s="5">
        <f t="shared" si="16"/>
        <v>156.98750000000004</v>
      </c>
      <c r="Q59" s="5">
        <f t="shared" si="8"/>
        <v>156.98750000000004</v>
      </c>
      <c r="R59" s="5"/>
      <c r="S59" s="1"/>
      <c r="T59" s="1">
        <f t="shared" si="6"/>
        <v>10</v>
      </c>
      <c r="U59" s="1">
        <f t="shared" si="15"/>
        <v>4.6070567300359322</v>
      </c>
      <c r="V59" s="1">
        <v>22.984200000000001</v>
      </c>
      <c r="W59" s="1">
        <v>21.716000000000001</v>
      </c>
      <c r="X59" s="1">
        <v>27.326599999999999</v>
      </c>
      <c r="Y59" s="1">
        <v>26.370799999999999</v>
      </c>
      <c r="Z59" s="1">
        <v>25.941199999999998</v>
      </c>
      <c r="AA59" s="1">
        <v>25.144400000000001</v>
      </c>
      <c r="AB59" s="1">
        <v>24.911000000000001</v>
      </c>
      <c r="AC59" s="1">
        <v>27.789400000000001</v>
      </c>
      <c r="AD59" s="1">
        <v>26.436199999999999</v>
      </c>
      <c r="AE59" s="1">
        <v>25.998799999999999</v>
      </c>
      <c r="AF59" s="1"/>
      <c r="AG59" s="1">
        <f t="shared" si="7"/>
        <v>157</v>
      </c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103</v>
      </c>
      <c r="B60" s="1" t="s">
        <v>36</v>
      </c>
      <c r="C60" s="1">
        <v>141.68899999999999</v>
      </c>
      <c r="D60" s="1">
        <v>192.625</v>
      </c>
      <c r="E60" s="1">
        <v>155.96100000000001</v>
      </c>
      <c r="F60" s="1">
        <v>121.874</v>
      </c>
      <c r="G60" s="7">
        <v>1</v>
      </c>
      <c r="H60" s="1">
        <v>40</v>
      </c>
      <c r="I60" s="1" t="s">
        <v>37</v>
      </c>
      <c r="J60" s="1">
        <v>145.69200000000001</v>
      </c>
      <c r="K60" s="1">
        <f t="shared" si="14"/>
        <v>10.269000000000005</v>
      </c>
      <c r="L60" s="1"/>
      <c r="M60" s="1"/>
      <c r="N60" s="1">
        <v>49.803800000000052</v>
      </c>
      <c r="O60" s="1">
        <f t="shared" si="4"/>
        <v>31.192200000000003</v>
      </c>
      <c r="P60" s="5">
        <f t="shared" si="16"/>
        <v>140.24420000000001</v>
      </c>
      <c r="Q60" s="5">
        <f t="shared" si="8"/>
        <v>140.24420000000001</v>
      </c>
      <c r="R60" s="5"/>
      <c r="S60" s="1"/>
      <c r="T60" s="1">
        <f t="shared" si="6"/>
        <v>10</v>
      </c>
      <c r="U60" s="1">
        <f t="shared" si="15"/>
        <v>5.503869557132874</v>
      </c>
      <c r="V60" s="1">
        <v>26.758600000000001</v>
      </c>
      <c r="W60" s="1">
        <v>26.428799999999999</v>
      </c>
      <c r="X60" s="1">
        <v>32.096400000000003</v>
      </c>
      <c r="Y60" s="1">
        <v>31.903600000000001</v>
      </c>
      <c r="Z60" s="1">
        <v>30.778199999999998</v>
      </c>
      <c r="AA60" s="1">
        <v>27.654599999999999</v>
      </c>
      <c r="AB60" s="1">
        <v>24.975200000000001</v>
      </c>
      <c r="AC60" s="1">
        <v>28.192399999999999</v>
      </c>
      <c r="AD60" s="1">
        <v>29.488600000000002</v>
      </c>
      <c r="AE60" s="1">
        <v>27.407800000000002</v>
      </c>
      <c r="AF60" s="1"/>
      <c r="AG60" s="1">
        <f t="shared" si="7"/>
        <v>140</v>
      </c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6" t="s">
        <v>104</v>
      </c>
      <c r="B61" s="16" t="s">
        <v>36</v>
      </c>
      <c r="C61" s="16"/>
      <c r="D61" s="16"/>
      <c r="E61" s="16"/>
      <c r="F61" s="16"/>
      <c r="G61" s="17">
        <v>0</v>
      </c>
      <c r="H61" s="16">
        <v>30</v>
      </c>
      <c r="I61" s="16" t="s">
        <v>37</v>
      </c>
      <c r="J61" s="16"/>
      <c r="K61" s="16">
        <f t="shared" si="14"/>
        <v>0</v>
      </c>
      <c r="L61" s="16"/>
      <c r="M61" s="16"/>
      <c r="N61" s="16"/>
      <c r="O61" s="16">
        <f t="shared" si="4"/>
        <v>0</v>
      </c>
      <c r="P61" s="18"/>
      <c r="Q61" s="5">
        <f t="shared" si="8"/>
        <v>0</v>
      </c>
      <c r="R61" s="18"/>
      <c r="S61" s="16"/>
      <c r="T61" s="1" t="e">
        <f t="shared" si="6"/>
        <v>#DIV/0!</v>
      </c>
      <c r="U61" s="16" t="e">
        <f t="shared" si="15"/>
        <v>#DIV/0!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 t="s">
        <v>64</v>
      </c>
      <c r="AG61" s="1">
        <f t="shared" si="7"/>
        <v>0</v>
      </c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6" t="s">
        <v>105</v>
      </c>
      <c r="B62" s="16" t="s">
        <v>43</v>
      </c>
      <c r="C62" s="16"/>
      <c r="D62" s="16"/>
      <c r="E62" s="16"/>
      <c r="F62" s="16"/>
      <c r="G62" s="17">
        <v>0</v>
      </c>
      <c r="H62" s="16">
        <v>60</v>
      </c>
      <c r="I62" s="16" t="s">
        <v>37</v>
      </c>
      <c r="J62" s="16"/>
      <c r="K62" s="16">
        <f t="shared" si="14"/>
        <v>0</v>
      </c>
      <c r="L62" s="16"/>
      <c r="M62" s="16"/>
      <c r="N62" s="16"/>
      <c r="O62" s="16">
        <f t="shared" si="4"/>
        <v>0</v>
      </c>
      <c r="P62" s="18"/>
      <c r="Q62" s="5">
        <f t="shared" si="8"/>
        <v>0</v>
      </c>
      <c r="R62" s="18"/>
      <c r="S62" s="16"/>
      <c r="T62" s="1" t="e">
        <f t="shared" si="6"/>
        <v>#DIV/0!</v>
      </c>
      <c r="U62" s="16" t="e">
        <f t="shared" si="15"/>
        <v>#DIV/0!</v>
      </c>
      <c r="V62" s="16">
        <v>0</v>
      </c>
      <c r="W62" s="16">
        <v>0</v>
      </c>
      <c r="X62" s="16">
        <v>0</v>
      </c>
      <c r="Y62" s="16">
        <v>0</v>
      </c>
      <c r="Z62" s="16">
        <v>1</v>
      </c>
      <c r="AA62" s="16">
        <v>1</v>
      </c>
      <c r="AB62" s="16">
        <v>4</v>
      </c>
      <c r="AC62" s="16">
        <v>4</v>
      </c>
      <c r="AD62" s="16">
        <v>3.2</v>
      </c>
      <c r="AE62" s="16">
        <v>3.2</v>
      </c>
      <c r="AF62" s="16" t="s">
        <v>64</v>
      </c>
      <c r="AG62" s="1">
        <f t="shared" si="7"/>
        <v>0</v>
      </c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6" t="s">
        <v>106</v>
      </c>
      <c r="B63" s="16" t="s">
        <v>43</v>
      </c>
      <c r="C63" s="16"/>
      <c r="D63" s="16"/>
      <c r="E63" s="16"/>
      <c r="F63" s="16"/>
      <c r="G63" s="17">
        <v>0</v>
      </c>
      <c r="H63" s="16">
        <v>50</v>
      </c>
      <c r="I63" s="16" t="s">
        <v>37</v>
      </c>
      <c r="J63" s="16"/>
      <c r="K63" s="16">
        <f t="shared" si="14"/>
        <v>0</v>
      </c>
      <c r="L63" s="16"/>
      <c r="M63" s="16"/>
      <c r="N63" s="16"/>
      <c r="O63" s="16">
        <f t="shared" si="4"/>
        <v>0</v>
      </c>
      <c r="P63" s="18"/>
      <c r="Q63" s="5">
        <f t="shared" si="8"/>
        <v>0</v>
      </c>
      <c r="R63" s="18"/>
      <c r="S63" s="16"/>
      <c r="T63" s="1" t="e">
        <f t="shared" si="6"/>
        <v>#DIV/0!</v>
      </c>
      <c r="U63" s="16" t="e">
        <f t="shared" si="15"/>
        <v>#DIV/0!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 t="s">
        <v>64</v>
      </c>
      <c r="AG63" s="1">
        <f t="shared" si="7"/>
        <v>0</v>
      </c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6" t="s">
        <v>107</v>
      </c>
      <c r="B64" s="16" t="s">
        <v>43</v>
      </c>
      <c r="C64" s="16"/>
      <c r="D64" s="16"/>
      <c r="E64" s="16"/>
      <c r="F64" s="16"/>
      <c r="G64" s="17">
        <v>0</v>
      </c>
      <c r="H64" s="16">
        <v>50</v>
      </c>
      <c r="I64" s="16" t="s">
        <v>37</v>
      </c>
      <c r="J64" s="16"/>
      <c r="K64" s="16">
        <f t="shared" si="14"/>
        <v>0</v>
      </c>
      <c r="L64" s="16"/>
      <c r="M64" s="16"/>
      <c r="N64" s="16"/>
      <c r="O64" s="16">
        <f t="shared" si="4"/>
        <v>0</v>
      </c>
      <c r="P64" s="18"/>
      <c r="Q64" s="5">
        <f t="shared" si="8"/>
        <v>0</v>
      </c>
      <c r="R64" s="18"/>
      <c r="S64" s="16"/>
      <c r="T64" s="1" t="e">
        <f t="shared" si="6"/>
        <v>#DIV/0!</v>
      </c>
      <c r="U64" s="16" t="e">
        <f t="shared" si="15"/>
        <v>#DIV/0!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 t="s">
        <v>64</v>
      </c>
      <c r="AG64" s="1">
        <f t="shared" si="7"/>
        <v>0</v>
      </c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6" t="s">
        <v>108</v>
      </c>
      <c r="B65" s="16" t="s">
        <v>43</v>
      </c>
      <c r="C65" s="16"/>
      <c r="D65" s="16"/>
      <c r="E65" s="16"/>
      <c r="F65" s="16"/>
      <c r="G65" s="17">
        <v>0</v>
      </c>
      <c r="H65" s="16">
        <v>30</v>
      </c>
      <c r="I65" s="16" t="s">
        <v>37</v>
      </c>
      <c r="J65" s="16"/>
      <c r="K65" s="16">
        <f t="shared" si="14"/>
        <v>0</v>
      </c>
      <c r="L65" s="16"/>
      <c r="M65" s="16"/>
      <c r="N65" s="16"/>
      <c r="O65" s="16">
        <f t="shared" si="4"/>
        <v>0</v>
      </c>
      <c r="P65" s="18"/>
      <c r="Q65" s="5">
        <f t="shared" si="8"/>
        <v>0</v>
      </c>
      <c r="R65" s="18"/>
      <c r="S65" s="16"/>
      <c r="T65" s="1" t="e">
        <f t="shared" si="6"/>
        <v>#DIV/0!</v>
      </c>
      <c r="U65" s="16" t="e">
        <f t="shared" si="15"/>
        <v>#DIV/0!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 t="s">
        <v>64</v>
      </c>
      <c r="AG65" s="1">
        <f t="shared" si="7"/>
        <v>0</v>
      </c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6" t="s">
        <v>109</v>
      </c>
      <c r="B66" s="16" t="s">
        <v>43</v>
      </c>
      <c r="C66" s="16"/>
      <c r="D66" s="16"/>
      <c r="E66" s="16"/>
      <c r="F66" s="16"/>
      <c r="G66" s="17">
        <v>0</v>
      </c>
      <c r="H66" s="16">
        <v>55</v>
      </c>
      <c r="I66" s="16" t="s">
        <v>37</v>
      </c>
      <c r="J66" s="16"/>
      <c r="K66" s="16">
        <f t="shared" si="14"/>
        <v>0</v>
      </c>
      <c r="L66" s="16"/>
      <c r="M66" s="16"/>
      <c r="N66" s="16"/>
      <c r="O66" s="16">
        <f t="shared" si="4"/>
        <v>0</v>
      </c>
      <c r="P66" s="18"/>
      <c r="Q66" s="5">
        <f t="shared" si="8"/>
        <v>0</v>
      </c>
      <c r="R66" s="18"/>
      <c r="S66" s="16"/>
      <c r="T66" s="1" t="e">
        <f t="shared" si="6"/>
        <v>#DIV/0!</v>
      </c>
      <c r="U66" s="16" t="e">
        <f t="shared" si="15"/>
        <v>#DIV/0!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 t="s">
        <v>64</v>
      </c>
      <c r="AG66" s="1">
        <f t="shared" si="7"/>
        <v>0</v>
      </c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6" t="s">
        <v>110</v>
      </c>
      <c r="B67" s="16" t="s">
        <v>43</v>
      </c>
      <c r="C67" s="16"/>
      <c r="D67" s="16"/>
      <c r="E67" s="16">
        <v>-2</v>
      </c>
      <c r="F67" s="16"/>
      <c r="G67" s="17">
        <v>0</v>
      </c>
      <c r="H67" s="16">
        <v>40</v>
      </c>
      <c r="I67" s="16" t="s">
        <v>37</v>
      </c>
      <c r="J67" s="16"/>
      <c r="K67" s="16">
        <f t="shared" si="14"/>
        <v>-2</v>
      </c>
      <c r="L67" s="16"/>
      <c r="M67" s="16"/>
      <c r="N67" s="16"/>
      <c r="O67" s="16">
        <f t="shared" si="4"/>
        <v>-0.4</v>
      </c>
      <c r="P67" s="18"/>
      <c r="Q67" s="5">
        <f t="shared" si="8"/>
        <v>0</v>
      </c>
      <c r="R67" s="18"/>
      <c r="S67" s="16"/>
      <c r="T67" s="1">
        <f t="shared" si="6"/>
        <v>0</v>
      </c>
      <c r="U67" s="16">
        <f t="shared" si="15"/>
        <v>0</v>
      </c>
      <c r="V67" s="16">
        <v>-0.6</v>
      </c>
      <c r="W67" s="16">
        <v>-0.6</v>
      </c>
      <c r="X67" s="16">
        <v>-0.6</v>
      </c>
      <c r="Y67" s="16">
        <v>-0.6</v>
      </c>
      <c r="Z67" s="16">
        <v>0</v>
      </c>
      <c r="AA67" s="16">
        <v>0</v>
      </c>
      <c r="AB67" s="16">
        <v>0</v>
      </c>
      <c r="AC67" s="16">
        <v>0</v>
      </c>
      <c r="AD67" s="16">
        <v>7.2</v>
      </c>
      <c r="AE67" s="16">
        <v>7.2</v>
      </c>
      <c r="AF67" s="16" t="s">
        <v>64</v>
      </c>
      <c r="AG67" s="1">
        <f t="shared" si="7"/>
        <v>0</v>
      </c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111</v>
      </c>
      <c r="B68" s="1" t="s">
        <v>43</v>
      </c>
      <c r="C68" s="1">
        <v>11</v>
      </c>
      <c r="D68" s="1">
        <v>81</v>
      </c>
      <c r="E68" s="1">
        <v>35</v>
      </c>
      <c r="F68" s="1">
        <v>42</v>
      </c>
      <c r="G68" s="7">
        <v>0.4</v>
      </c>
      <c r="H68" s="1">
        <v>50</v>
      </c>
      <c r="I68" s="1" t="s">
        <v>37</v>
      </c>
      <c r="J68" s="1">
        <v>37</v>
      </c>
      <c r="K68" s="1">
        <f t="shared" si="14"/>
        <v>-2</v>
      </c>
      <c r="L68" s="1"/>
      <c r="M68" s="1"/>
      <c r="N68" s="1"/>
      <c r="O68" s="1">
        <f t="shared" si="4"/>
        <v>7</v>
      </c>
      <c r="P68" s="5">
        <f>10*O68-N68-F68</f>
        <v>28</v>
      </c>
      <c r="Q68" s="5">
        <f t="shared" si="8"/>
        <v>28</v>
      </c>
      <c r="R68" s="5"/>
      <c r="S68" s="1"/>
      <c r="T68" s="1">
        <f t="shared" si="6"/>
        <v>10</v>
      </c>
      <c r="U68" s="1">
        <f t="shared" si="15"/>
        <v>6</v>
      </c>
      <c r="V68" s="1">
        <v>6.8</v>
      </c>
      <c r="W68" s="1">
        <v>6</v>
      </c>
      <c r="X68" s="1">
        <v>9.4</v>
      </c>
      <c r="Y68" s="1">
        <v>9</v>
      </c>
      <c r="Z68" s="1">
        <v>3</v>
      </c>
      <c r="AA68" s="1">
        <v>3.2</v>
      </c>
      <c r="AB68" s="1">
        <v>8.1999999999999993</v>
      </c>
      <c r="AC68" s="1">
        <v>8</v>
      </c>
      <c r="AD68" s="1">
        <v>3.6</v>
      </c>
      <c r="AE68" s="1">
        <v>4.4000000000000004</v>
      </c>
      <c r="AF68" s="1"/>
      <c r="AG68" s="1">
        <f t="shared" si="7"/>
        <v>11</v>
      </c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6" t="s">
        <v>112</v>
      </c>
      <c r="B69" s="16" t="s">
        <v>43</v>
      </c>
      <c r="C69" s="16"/>
      <c r="D69" s="16"/>
      <c r="E69" s="16"/>
      <c r="F69" s="16"/>
      <c r="G69" s="17">
        <v>0</v>
      </c>
      <c r="H69" s="16">
        <v>55</v>
      </c>
      <c r="I69" s="16" t="s">
        <v>37</v>
      </c>
      <c r="J69" s="16"/>
      <c r="K69" s="16">
        <f t="shared" si="14"/>
        <v>0</v>
      </c>
      <c r="L69" s="16"/>
      <c r="M69" s="16"/>
      <c r="N69" s="16"/>
      <c r="O69" s="16">
        <f t="shared" si="4"/>
        <v>0</v>
      </c>
      <c r="P69" s="18"/>
      <c r="Q69" s="5">
        <f t="shared" si="8"/>
        <v>0</v>
      </c>
      <c r="R69" s="18"/>
      <c r="S69" s="16"/>
      <c r="T69" s="1" t="e">
        <f t="shared" si="6"/>
        <v>#DIV/0!</v>
      </c>
      <c r="U69" s="16" t="e">
        <f t="shared" si="15"/>
        <v>#DIV/0!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 t="s">
        <v>64</v>
      </c>
      <c r="AG69" s="1">
        <f t="shared" si="7"/>
        <v>0</v>
      </c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6" t="s">
        <v>113</v>
      </c>
      <c r="B70" s="16" t="s">
        <v>36</v>
      </c>
      <c r="C70" s="16"/>
      <c r="D70" s="16"/>
      <c r="E70" s="16"/>
      <c r="F70" s="16"/>
      <c r="G70" s="17">
        <v>0</v>
      </c>
      <c r="H70" s="16">
        <v>55</v>
      </c>
      <c r="I70" s="16" t="s">
        <v>37</v>
      </c>
      <c r="J70" s="16"/>
      <c r="K70" s="16">
        <f t="shared" ref="K70:K95" si="17">E70-J70</f>
        <v>0</v>
      </c>
      <c r="L70" s="16"/>
      <c r="M70" s="16"/>
      <c r="N70" s="16"/>
      <c r="O70" s="16">
        <f t="shared" si="4"/>
        <v>0</v>
      </c>
      <c r="P70" s="18"/>
      <c r="Q70" s="5">
        <f t="shared" si="8"/>
        <v>0</v>
      </c>
      <c r="R70" s="18"/>
      <c r="S70" s="16"/>
      <c r="T70" s="1" t="e">
        <f t="shared" si="6"/>
        <v>#DIV/0!</v>
      </c>
      <c r="U70" s="16" t="e">
        <f t="shared" ref="U70:U95" si="18">(F70+N70)/O70</f>
        <v>#DIV/0!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-0.29020000000000001</v>
      </c>
      <c r="AE70" s="16">
        <v>-0.29020000000000001</v>
      </c>
      <c r="AF70" s="16" t="s">
        <v>114</v>
      </c>
      <c r="AG70" s="1">
        <f t="shared" si="7"/>
        <v>0</v>
      </c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2" t="s">
        <v>115</v>
      </c>
      <c r="B71" s="12" t="s">
        <v>36</v>
      </c>
      <c r="C71" s="12">
        <v>43.354999999999997</v>
      </c>
      <c r="D71" s="12"/>
      <c r="E71" s="12">
        <v>15.263999999999999</v>
      </c>
      <c r="F71" s="12">
        <v>18.358000000000001</v>
      </c>
      <c r="G71" s="13">
        <v>0</v>
      </c>
      <c r="H71" s="12">
        <v>50</v>
      </c>
      <c r="I71" s="12" t="s">
        <v>116</v>
      </c>
      <c r="J71" s="12">
        <v>28.7</v>
      </c>
      <c r="K71" s="12">
        <f t="shared" si="17"/>
        <v>-13.436</v>
      </c>
      <c r="L71" s="12"/>
      <c r="M71" s="12"/>
      <c r="N71" s="12"/>
      <c r="O71" s="12">
        <f t="shared" ref="O71:O95" si="19">E71/5</f>
        <v>3.0528</v>
      </c>
      <c r="P71" s="14"/>
      <c r="Q71" s="5">
        <f t="shared" ref="Q71:Q95" si="20">P71</f>
        <v>0</v>
      </c>
      <c r="R71" s="14"/>
      <c r="S71" s="12"/>
      <c r="T71" s="1">
        <f t="shared" ref="T71:T95" si="21">(F71+N71+Q71)/O71</f>
        <v>6.0134958071278826</v>
      </c>
      <c r="U71" s="12">
        <f t="shared" si="18"/>
        <v>6.0134958071278826</v>
      </c>
      <c r="V71" s="12">
        <v>6.1070000000000002</v>
      </c>
      <c r="W71" s="12">
        <v>5.5543999999999993</v>
      </c>
      <c r="X71" s="12">
        <v>6.5073999999999996</v>
      </c>
      <c r="Y71" s="12">
        <v>6.5042</v>
      </c>
      <c r="Z71" s="12">
        <v>4.4456000000000007</v>
      </c>
      <c r="AA71" s="12">
        <v>4.4468000000000014</v>
      </c>
      <c r="AB71" s="12">
        <v>5.8456000000000001</v>
      </c>
      <c r="AC71" s="12">
        <v>6.6808000000000014</v>
      </c>
      <c r="AD71" s="12">
        <v>4.7278000000000002</v>
      </c>
      <c r="AE71" s="12">
        <v>3.3361999999999998</v>
      </c>
      <c r="AF71" s="15" t="s">
        <v>147</v>
      </c>
      <c r="AG71" s="1">
        <f t="shared" ref="AG71:AG95" si="22">ROUND(G71*Q71,0)</f>
        <v>0</v>
      </c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6" t="s">
        <v>117</v>
      </c>
      <c r="B72" s="16" t="s">
        <v>43</v>
      </c>
      <c r="C72" s="16"/>
      <c r="D72" s="16"/>
      <c r="E72" s="16"/>
      <c r="F72" s="16"/>
      <c r="G72" s="17">
        <v>0</v>
      </c>
      <c r="H72" s="16">
        <v>40</v>
      </c>
      <c r="I72" s="16" t="s">
        <v>37</v>
      </c>
      <c r="J72" s="16"/>
      <c r="K72" s="16">
        <f t="shared" si="17"/>
        <v>0</v>
      </c>
      <c r="L72" s="16"/>
      <c r="M72" s="16"/>
      <c r="N72" s="16"/>
      <c r="O72" s="16">
        <f t="shared" si="19"/>
        <v>0</v>
      </c>
      <c r="P72" s="18"/>
      <c r="Q72" s="5">
        <f t="shared" si="20"/>
        <v>0</v>
      </c>
      <c r="R72" s="18"/>
      <c r="S72" s="16"/>
      <c r="T72" s="1" t="e">
        <f t="shared" si="21"/>
        <v>#DIV/0!</v>
      </c>
      <c r="U72" s="16" t="e">
        <f t="shared" si="18"/>
        <v>#DIV/0!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-0.2</v>
      </c>
      <c r="AD72" s="16">
        <v>-0.2</v>
      </c>
      <c r="AE72" s="16">
        <v>0</v>
      </c>
      <c r="AF72" s="16" t="s">
        <v>118</v>
      </c>
      <c r="AG72" s="1">
        <f t="shared" si="22"/>
        <v>0</v>
      </c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119</v>
      </c>
      <c r="B73" s="1" t="s">
        <v>43</v>
      </c>
      <c r="C73" s="1"/>
      <c r="D73" s="1">
        <v>30</v>
      </c>
      <c r="E73" s="1">
        <v>6</v>
      </c>
      <c r="F73" s="1">
        <v>24</v>
      </c>
      <c r="G73" s="7">
        <v>0.2</v>
      </c>
      <c r="H73" s="1">
        <v>35</v>
      </c>
      <c r="I73" s="1" t="s">
        <v>37</v>
      </c>
      <c r="J73" s="1">
        <v>6</v>
      </c>
      <c r="K73" s="1">
        <f t="shared" si="17"/>
        <v>0</v>
      </c>
      <c r="L73" s="1"/>
      <c r="M73" s="1"/>
      <c r="N73" s="1"/>
      <c r="O73" s="1">
        <f t="shared" si="19"/>
        <v>1.2</v>
      </c>
      <c r="P73" s="5"/>
      <c r="Q73" s="5">
        <f t="shared" si="20"/>
        <v>0</v>
      </c>
      <c r="R73" s="5"/>
      <c r="S73" s="1"/>
      <c r="T73" s="1">
        <f t="shared" si="21"/>
        <v>20</v>
      </c>
      <c r="U73" s="1">
        <f t="shared" si="18"/>
        <v>20</v>
      </c>
      <c r="V73" s="1">
        <v>0</v>
      </c>
      <c r="W73" s="1">
        <v>0</v>
      </c>
      <c r="X73" s="1">
        <v>2.4</v>
      </c>
      <c r="Y73" s="1">
        <v>2.4</v>
      </c>
      <c r="Z73" s="1">
        <v>1.2</v>
      </c>
      <c r="AA73" s="1">
        <v>1.2</v>
      </c>
      <c r="AB73" s="1">
        <v>1.2</v>
      </c>
      <c r="AC73" s="1">
        <v>1</v>
      </c>
      <c r="AD73" s="1">
        <v>-0.2</v>
      </c>
      <c r="AE73" s="1">
        <v>-0.2</v>
      </c>
      <c r="AF73" s="1" t="s">
        <v>120</v>
      </c>
      <c r="AG73" s="1">
        <f t="shared" si="22"/>
        <v>0</v>
      </c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121</v>
      </c>
      <c r="B74" s="1" t="s">
        <v>36</v>
      </c>
      <c r="C74" s="1">
        <v>149.32400000000001</v>
      </c>
      <c r="D74" s="1"/>
      <c r="E74" s="1">
        <v>65.103999999999999</v>
      </c>
      <c r="F74" s="1">
        <v>70.727999999999994</v>
      </c>
      <c r="G74" s="7">
        <v>1</v>
      </c>
      <c r="H74" s="1">
        <v>60</v>
      </c>
      <c r="I74" s="1" t="s">
        <v>37</v>
      </c>
      <c r="J74" s="1">
        <v>63.98</v>
      </c>
      <c r="K74" s="1">
        <f t="shared" si="17"/>
        <v>1.1240000000000023</v>
      </c>
      <c r="L74" s="1"/>
      <c r="M74" s="1"/>
      <c r="N74" s="1"/>
      <c r="O74" s="1">
        <f t="shared" si="19"/>
        <v>13.020799999999999</v>
      </c>
      <c r="P74" s="5">
        <f t="shared" ref="P74:P77" si="23">10*O74-N74-F74</f>
        <v>59.480000000000004</v>
      </c>
      <c r="Q74" s="5">
        <f t="shared" si="20"/>
        <v>59.480000000000004</v>
      </c>
      <c r="R74" s="5"/>
      <c r="S74" s="1"/>
      <c r="T74" s="1">
        <f t="shared" si="21"/>
        <v>10</v>
      </c>
      <c r="U74" s="1">
        <f t="shared" si="18"/>
        <v>5.4319243057262225</v>
      </c>
      <c r="V74" s="1">
        <v>12.6008</v>
      </c>
      <c r="W74" s="1">
        <v>12.275600000000001</v>
      </c>
      <c r="X74" s="1">
        <v>9.3919999999999995</v>
      </c>
      <c r="Y74" s="1">
        <v>8.6967999999999996</v>
      </c>
      <c r="Z74" s="1">
        <v>20.244599999999998</v>
      </c>
      <c r="AA74" s="1">
        <v>23.151</v>
      </c>
      <c r="AB74" s="1">
        <v>15.3866</v>
      </c>
      <c r="AC74" s="1">
        <v>12.1342</v>
      </c>
      <c r="AD74" s="1">
        <v>12.692</v>
      </c>
      <c r="AE74" s="1">
        <v>13.7348</v>
      </c>
      <c r="AF74" s="1" t="s">
        <v>60</v>
      </c>
      <c r="AG74" s="1">
        <f t="shared" si="22"/>
        <v>59</v>
      </c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122</v>
      </c>
      <c r="B75" s="1" t="s">
        <v>36</v>
      </c>
      <c r="C75" s="1">
        <v>626.45899999999995</v>
      </c>
      <c r="D75" s="1">
        <v>521.00800000000004</v>
      </c>
      <c r="E75" s="1">
        <v>380.32600000000002</v>
      </c>
      <c r="F75" s="1">
        <v>593.44000000000005</v>
      </c>
      <c r="G75" s="7">
        <v>1</v>
      </c>
      <c r="H75" s="1">
        <v>60</v>
      </c>
      <c r="I75" s="1" t="s">
        <v>37</v>
      </c>
      <c r="J75" s="1">
        <v>385</v>
      </c>
      <c r="K75" s="1">
        <f t="shared" si="17"/>
        <v>-4.6739999999999782</v>
      </c>
      <c r="L75" s="1"/>
      <c r="M75" s="1"/>
      <c r="N75" s="1">
        <v>28.629399999999858</v>
      </c>
      <c r="O75" s="1">
        <f t="shared" si="19"/>
        <v>76.065200000000004</v>
      </c>
      <c r="P75" s="5">
        <f t="shared" si="23"/>
        <v>138.58260000000018</v>
      </c>
      <c r="Q75" s="25">
        <f>P75+O75</f>
        <v>214.64780000000019</v>
      </c>
      <c r="R75" s="5"/>
      <c r="S75" s="1"/>
      <c r="T75" s="1">
        <f t="shared" si="21"/>
        <v>11</v>
      </c>
      <c r="U75" s="1">
        <f t="shared" si="18"/>
        <v>8.1781077286328028</v>
      </c>
      <c r="V75" s="1">
        <v>116.75879999999999</v>
      </c>
      <c r="W75" s="1">
        <v>121.24</v>
      </c>
      <c r="X75" s="1">
        <v>120.2578</v>
      </c>
      <c r="Y75" s="1">
        <v>121.3092</v>
      </c>
      <c r="Z75" s="1">
        <v>141.05279999999999</v>
      </c>
      <c r="AA75" s="1">
        <v>151.94720000000001</v>
      </c>
      <c r="AB75" s="1">
        <v>141.1464</v>
      </c>
      <c r="AC75" s="1">
        <v>134.8244</v>
      </c>
      <c r="AD75" s="1">
        <v>138.46899999999999</v>
      </c>
      <c r="AE75" s="1">
        <v>131.834</v>
      </c>
      <c r="AF75" s="1" t="s">
        <v>60</v>
      </c>
      <c r="AG75" s="1">
        <f t="shared" si="22"/>
        <v>215</v>
      </c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 t="s">
        <v>123</v>
      </c>
      <c r="B76" s="1" t="s">
        <v>36</v>
      </c>
      <c r="C76" s="1">
        <v>1273.9870000000001</v>
      </c>
      <c r="D76" s="1">
        <v>196.79499999999999</v>
      </c>
      <c r="E76" s="1">
        <v>315.846</v>
      </c>
      <c r="F76" s="1">
        <v>935.15300000000002</v>
      </c>
      <c r="G76" s="7">
        <v>1</v>
      </c>
      <c r="H76" s="1">
        <v>60</v>
      </c>
      <c r="I76" s="1" t="s">
        <v>37</v>
      </c>
      <c r="J76" s="1">
        <v>317.5</v>
      </c>
      <c r="K76" s="1">
        <f t="shared" si="17"/>
        <v>-1.6539999999999964</v>
      </c>
      <c r="L76" s="1"/>
      <c r="M76" s="1"/>
      <c r="N76" s="1">
        <v>61.000400000000013</v>
      </c>
      <c r="O76" s="1">
        <f t="shared" si="19"/>
        <v>63.169200000000004</v>
      </c>
      <c r="P76" s="5"/>
      <c r="Q76" s="5">
        <f t="shared" si="20"/>
        <v>0</v>
      </c>
      <c r="R76" s="5"/>
      <c r="S76" s="1"/>
      <c r="T76" s="1">
        <f t="shared" si="21"/>
        <v>15.769606073846115</v>
      </c>
      <c r="U76" s="1">
        <f t="shared" si="18"/>
        <v>15.769606073846115</v>
      </c>
      <c r="V76" s="1">
        <v>154.73320000000001</v>
      </c>
      <c r="W76" s="1">
        <v>154.90639999999999</v>
      </c>
      <c r="X76" s="1">
        <v>86.510400000000004</v>
      </c>
      <c r="Y76" s="1">
        <v>98.480199999999996</v>
      </c>
      <c r="Z76" s="1">
        <v>197.48179999999999</v>
      </c>
      <c r="AA76" s="1">
        <v>203.68260000000001</v>
      </c>
      <c r="AB76" s="1">
        <v>115.6262</v>
      </c>
      <c r="AC76" s="1">
        <v>101.3558</v>
      </c>
      <c r="AD76" s="1">
        <v>111.047</v>
      </c>
      <c r="AE76" s="1">
        <v>109.56059999999999</v>
      </c>
      <c r="AF76" s="22" t="s">
        <v>149</v>
      </c>
      <c r="AG76" s="1">
        <f t="shared" si="22"/>
        <v>0</v>
      </c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 t="s">
        <v>124</v>
      </c>
      <c r="B77" s="1" t="s">
        <v>36</v>
      </c>
      <c r="C77" s="1">
        <v>379.83199999999999</v>
      </c>
      <c r="D77" s="1">
        <v>1148.2059999999999</v>
      </c>
      <c r="E77" s="1">
        <v>859.19899999999996</v>
      </c>
      <c r="F77" s="1">
        <v>530.79</v>
      </c>
      <c r="G77" s="7">
        <v>1</v>
      </c>
      <c r="H77" s="1">
        <v>60</v>
      </c>
      <c r="I77" s="1" t="s">
        <v>37</v>
      </c>
      <c r="J77" s="1">
        <v>890</v>
      </c>
      <c r="K77" s="1">
        <f t="shared" si="17"/>
        <v>-30.801000000000045</v>
      </c>
      <c r="L77" s="1"/>
      <c r="M77" s="1"/>
      <c r="N77" s="1">
        <v>443.21010000000001</v>
      </c>
      <c r="O77" s="1">
        <f t="shared" si="19"/>
        <v>171.8398</v>
      </c>
      <c r="P77" s="5">
        <f t="shared" si="23"/>
        <v>744.39789999999994</v>
      </c>
      <c r="Q77" s="25">
        <f>P77+O77</f>
        <v>916.2376999999999</v>
      </c>
      <c r="R77" s="5"/>
      <c r="S77" s="1"/>
      <c r="T77" s="1">
        <f t="shared" si="21"/>
        <v>11</v>
      </c>
      <c r="U77" s="1">
        <f t="shared" si="18"/>
        <v>5.6680704935643549</v>
      </c>
      <c r="V77" s="1">
        <v>114.96299999999999</v>
      </c>
      <c r="W77" s="1">
        <v>115.2208</v>
      </c>
      <c r="X77" s="1">
        <v>128.2552</v>
      </c>
      <c r="Y77" s="1">
        <v>125.6782</v>
      </c>
      <c r="Z77" s="1">
        <v>120.58580000000001</v>
      </c>
      <c r="AA77" s="1">
        <v>128.089</v>
      </c>
      <c r="AB77" s="1">
        <v>134.67699999999999</v>
      </c>
      <c r="AC77" s="1">
        <v>123.3916</v>
      </c>
      <c r="AD77" s="1">
        <v>138.13939999999999</v>
      </c>
      <c r="AE77" s="1">
        <v>167.5504</v>
      </c>
      <c r="AF77" s="1" t="s">
        <v>45</v>
      </c>
      <c r="AG77" s="1">
        <f t="shared" si="22"/>
        <v>916</v>
      </c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 t="s">
        <v>125</v>
      </c>
      <c r="B78" s="1" t="s">
        <v>36</v>
      </c>
      <c r="C78" s="1">
        <v>10.988</v>
      </c>
      <c r="D78" s="1"/>
      <c r="E78" s="1">
        <v>1.351</v>
      </c>
      <c r="F78" s="1">
        <v>9.6370000000000005</v>
      </c>
      <c r="G78" s="7">
        <v>1</v>
      </c>
      <c r="H78" s="1">
        <v>55</v>
      </c>
      <c r="I78" s="1" t="s">
        <v>37</v>
      </c>
      <c r="J78" s="1">
        <v>1.4</v>
      </c>
      <c r="K78" s="1">
        <f t="shared" si="17"/>
        <v>-4.8999999999999932E-2</v>
      </c>
      <c r="L78" s="1"/>
      <c r="M78" s="1"/>
      <c r="N78" s="1"/>
      <c r="O78" s="1">
        <f t="shared" si="19"/>
        <v>0.2702</v>
      </c>
      <c r="P78" s="5"/>
      <c r="Q78" s="5">
        <f t="shared" si="20"/>
        <v>0</v>
      </c>
      <c r="R78" s="5"/>
      <c r="S78" s="1"/>
      <c r="T78" s="1">
        <f t="shared" si="21"/>
        <v>35.66617320503331</v>
      </c>
      <c r="U78" s="1">
        <f t="shared" si="18"/>
        <v>35.66617320503331</v>
      </c>
      <c r="V78" s="1">
        <v>0.2702</v>
      </c>
      <c r="W78" s="1">
        <v>0</v>
      </c>
      <c r="X78" s="1">
        <v>0.27579999999999999</v>
      </c>
      <c r="Y78" s="1">
        <v>0.27579999999999999</v>
      </c>
      <c r="Z78" s="1">
        <v>1.0960000000000001</v>
      </c>
      <c r="AA78" s="1">
        <v>1.0960000000000001</v>
      </c>
      <c r="AB78" s="1">
        <v>0</v>
      </c>
      <c r="AC78" s="1">
        <v>0.2732</v>
      </c>
      <c r="AD78" s="1">
        <v>0.82400000000000007</v>
      </c>
      <c r="AE78" s="1">
        <v>0.55079999999999996</v>
      </c>
      <c r="AF78" s="22" t="s">
        <v>150</v>
      </c>
      <c r="AG78" s="1">
        <f t="shared" si="22"/>
        <v>0</v>
      </c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 t="s">
        <v>126</v>
      </c>
      <c r="B79" s="1" t="s">
        <v>36</v>
      </c>
      <c r="C79" s="1">
        <v>19.986999999999998</v>
      </c>
      <c r="D79" s="1"/>
      <c r="E79" s="1">
        <v>2.63</v>
      </c>
      <c r="F79" s="1">
        <v>17.356999999999999</v>
      </c>
      <c r="G79" s="7">
        <v>1</v>
      </c>
      <c r="H79" s="1">
        <v>55</v>
      </c>
      <c r="I79" s="1" t="s">
        <v>37</v>
      </c>
      <c r="J79" s="1">
        <v>2.7</v>
      </c>
      <c r="K79" s="1">
        <f t="shared" si="17"/>
        <v>-7.0000000000000284E-2</v>
      </c>
      <c r="L79" s="1"/>
      <c r="M79" s="1"/>
      <c r="N79" s="1"/>
      <c r="O79" s="1">
        <f t="shared" si="19"/>
        <v>0.52600000000000002</v>
      </c>
      <c r="P79" s="5"/>
      <c r="Q79" s="5">
        <f t="shared" si="20"/>
        <v>0</v>
      </c>
      <c r="R79" s="5"/>
      <c r="S79" s="1"/>
      <c r="T79" s="1">
        <f t="shared" si="21"/>
        <v>32.99809885931559</v>
      </c>
      <c r="U79" s="1">
        <f t="shared" si="18"/>
        <v>32.99809885931559</v>
      </c>
      <c r="V79" s="1">
        <v>0.53499999999999992</v>
      </c>
      <c r="W79" s="1">
        <v>0.26919999999999999</v>
      </c>
      <c r="X79" s="1">
        <v>0.2722</v>
      </c>
      <c r="Y79" s="1">
        <v>0.2722</v>
      </c>
      <c r="Z79" s="1">
        <v>1.3308</v>
      </c>
      <c r="AA79" s="1">
        <v>1.3308</v>
      </c>
      <c r="AB79" s="1">
        <v>0</v>
      </c>
      <c r="AC79" s="1">
        <v>0.26800000000000002</v>
      </c>
      <c r="AD79" s="1">
        <v>0.53520000000000001</v>
      </c>
      <c r="AE79" s="1">
        <v>0.26719999999999999</v>
      </c>
      <c r="AF79" s="22" t="s">
        <v>151</v>
      </c>
      <c r="AG79" s="1">
        <f t="shared" si="22"/>
        <v>0</v>
      </c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 t="s">
        <v>127</v>
      </c>
      <c r="B80" s="1" t="s">
        <v>36</v>
      </c>
      <c r="C80" s="1">
        <v>21.251999999999999</v>
      </c>
      <c r="D80" s="1"/>
      <c r="E80" s="1">
        <v>2.6890000000000001</v>
      </c>
      <c r="F80" s="1">
        <v>18.562999999999999</v>
      </c>
      <c r="G80" s="7">
        <v>1</v>
      </c>
      <c r="H80" s="1">
        <v>55</v>
      </c>
      <c r="I80" s="1" t="s">
        <v>37</v>
      </c>
      <c r="J80" s="1">
        <v>2.7</v>
      </c>
      <c r="K80" s="1">
        <f t="shared" si="17"/>
        <v>-1.1000000000000121E-2</v>
      </c>
      <c r="L80" s="1"/>
      <c r="M80" s="1"/>
      <c r="N80" s="1"/>
      <c r="O80" s="1">
        <f t="shared" si="19"/>
        <v>0.53780000000000006</v>
      </c>
      <c r="P80" s="5"/>
      <c r="Q80" s="5">
        <f t="shared" si="20"/>
        <v>0</v>
      </c>
      <c r="R80" s="5"/>
      <c r="S80" s="1"/>
      <c r="T80" s="1">
        <f t="shared" si="21"/>
        <v>34.516548902937892</v>
      </c>
      <c r="U80" s="1">
        <f t="shared" si="18"/>
        <v>34.516548902937892</v>
      </c>
      <c r="V80" s="1">
        <v>0.53400000000000003</v>
      </c>
      <c r="W80" s="1">
        <v>0.26479999999999998</v>
      </c>
      <c r="X80" s="1">
        <v>0.27039999999999997</v>
      </c>
      <c r="Y80" s="1">
        <v>0.27039999999999997</v>
      </c>
      <c r="Z80" s="1">
        <v>0</v>
      </c>
      <c r="AA80" s="1">
        <v>0</v>
      </c>
      <c r="AB80" s="1">
        <v>0</v>
      </c>
      <c r="AC80" s="1">
        <v>0.26479999999999998</v>
      </c>
      <c r="AD80" s="1">
        <v>1.3404</v>
      </c>
      <c r="AE80" s="1">
        <v>1.0755999999999999</v>
      </c>
      <c r="AF80" s="21" t="s">
        <v>41</v>
      </c>
      <c r="AG80" s="1">
        <f t="shared" si="22"/>
        <v>0</v>
      </c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6" t="s">
        <v>128</v>
      </c>
      <c r="B81" s="16" t="s">
        <v>36</v>
      </c>
      <c r="C81" s="16"/>
      <c r="D81" s="16"/>
      <c r="E81" s="16"/>
      <c r="F81" s="16"/>
      <c r="G81" s="17">
        <v>0</v>
      </c>
      <c r="H81" s="16">
        <v>60</v>
      </c>
      <c r="I81" s="16" t="s">
        <v>37</v>
      </c>
      <c r="J81" s="16"/>
      <c r="K81" s="16">
        <f t="shared" si="17"/>
        <v>0</v>
      </c>
      <c r="L81" s="16"/>
      <c r="M81" s="16"/>
      <c r="N81" s="16"/>
      <c r="O81" s="16">
        <f t="shared" si="19"/>
        <v>0</v>
      </c>
      <c r="P81" s="18"/>
      <c r="Q81" s="5">
        <f t="shared" si="20"/>
        <v>0</v>
      </c>
      <c r="R81" s="18"/>
      <c r="S81" s="16"/>
      <c r="T81" s="1" t="e">
        <f t="shared" si="21"/>
        <v>#DIV/0!</v>
      </c>
      <c r="U81" s="16" t="e">
        <f t="shared" si="18"/>
        <v>#DIV/0!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 t="s">
        <v>64</v>
      </c>
      <c r="AG81" s="1">
        <f t="shared" si="22"/>
        <v>0</v>
      </c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 t="s">
        <v>129</v>
      </c>
      <c r="B82" s="1" t="s">
        <v>43</v>
      </c>
      <c r="C82" s="1">
        <v>25</v>
      </c>
      <c r="D82" s="1">
        <v>31</v>
      </c>
      <c r="E82" s="1">
        <v>14</v>
      </c>
      <c r="F82" s="1">
        <v>30</v>
      </c>
      <c r="G82" s="7">
        <v>0.3</v>
      </c>
      <c r="H82" s="1">
        <v>40</v>
      </c>
      <c r="I82" s="1" t="s">
        <v>37</v>
      </c>
      <c r="J82" s="1">
        <v>20</v>
      </c>
      <c r="K82" s="1">
        <f t="shared" si="17"/>
        <v>-6</v>
      </c>
      <c r="L82" s="1"/>
      <c r="M82" s="1"/>
      <c r="N82" s="1">
        <v>16.8</v>
      </c>
      <c r="O82" s="1">
        <f t="shared" si="19"/>
        <v>2.8</v>
      </c>
      <c r="P82" s="5"/>
      <c r="Q82" s="5">
        <f t="shared" si="20"/>
        <v>0</v>
      </c>
      <c r="R82" s="5"/>
      <c r="S82" s="1"/>
      <c r="T82" s="1">
        <f t="shared" si="21"/>
        <v>16.714285714285715</v>
      </c>
      <c r="U82" s="1">
        <f t="shared" si="18"/>
        <v>16.714285714285715</v>
      </c>
      <c r="V82" s="1">
        <v>4.8</v>
      </c>
      <c r="W82" s="1">
        <v>4.4000000000000004</v>
      </c>
      <c r="X82" s="1">
        <v>2</v>
      </c>
      <c r="Y82" s="1">
        <v>2.2000000000000002</v>
      </c>
      <c r="Z82" s="1">
        <v>4</v>
      </c>
      <c r="AA82" s="1">
        <v>2.6</v>
      </c>
      <c r="AB82" s="1">
        <v>1.2</v>
      </c>
      <c r="AC82" s="1">
        <v>1.2</v>
      </c>
      <c r="AD82" s="1">
        <v>1.2</v>
      </c>
      <c r="AE82" s="1">
        <v>0.4</v>
      </c>
      <c r="AF82" s="1"/>
      <c r="AG82" s="1">
        <f t="shared" si="22"/>
        <v>0</v>
      </c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 t="s">
        <v>130</v>
      </c>
      <c r="B83" s="1" t="s">
        <v>43</v>
      </c>
      <c r="C83" s="1">
        <v>39</v>
      </c>
      <c r="D83" s="1"/>
      <c r="E83" s="1">
        <v>15</v>
      </c>
      <c r="F83" s="1">
        <v>19</v>
      </c>
      <c r="G83" s="7">
        <v>0.3</v>
      </c>
      <c r="H83" s="1">
        <v>40</v>
      </c>
      <c r="I83" s="1" t="s">
        <v>37</v>
      </c>
      <c r="J83" s="1">
        <v>15</v>
      </c>
      <c r="K83" s="1">
        <f t="shared" si="17"/>
        <v>0</v>
      </c>
      <c r="L83" s="1"/>
      <c r="M83" s="1"/>
      <c r="N83" s="1">
        <v>13.6</v>
      </c>
      <c r="O83" s="1">
        <f t="shared" si="19"/>
        <v>3</v>
      </c>
      <c r="P83" s="5"/>
      <c r="Q83" s="5">
        <f t="shared" si="20"/>
        <v>0</v>
      </c>
      <c r="R83" s="5"/>
      <c r="S83" s="1"/>
      <c r="T83" s="1">
        <f t="shared" si="21"/>
        <v>10.866666666666667</v>
      </c>
      <c r="U83" s="1">
        <f t="shared" si="18"/>
        <v>10.866666666666667</v>
      </c>
      <c r="V83" s="1">
        <v>3.6</v>
      </c>
      <c r="W83" s="1">
        <v>2</v>
      </c>
      <c r="X83" s="1">
        <v>-1.2</v>
      </c>
      <c r="Y83" s="1">
        <v>-1</v>
      </c>
      <c r="Z83" s="1">
        <v>3.6</v>
      </c>
      <c r="AA83" s="1">
        <v>3.4</v>
      </c>
      <c r="AB83" s="1">
        <v>2</v>
      </c>
      <c r="AC83" s="1">
        <v>2.4</v>
      </c>
      <c r="AD83" s="1">
        <v>-1</v>
      </c>
      <c r="AE83" s="1">
        <v>-0.6</v>
      </c>
      <c r="AF83" s="1"/>
      <c r="AG83" s="1">
        <f t="shared" si="22"/>
        <v>0</v>
      </c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 t="s">
        <v>131</v>
      </c>
      <c r="B84" s="1" t="s">
        <v>43</v>
      </c>
      <c r="C84" s="1">
        <v>43</v>
      </c>
      <c r="D84" s="1">
        <v>150</v>
      </c>
      <c r="E84" s="1">
        <v>86</v>
      </c>
      <c r="F84" s="1">
        <v>90</v>
      </c>
      <c r="G84" s="7">
        <v>0.3</v>
      </c>
      <c r="H84" s="1">
        <v>40</v>
      </c>
      <c r="I84" s="1" t="s">
        <v>37</v>
      </c>
      <c r="J84" s="1">
        <v>90</v>
      </c>
      <c r="K84" s="1">
        <f t="shared" si="17"/>
        <v>-4</v>
      </c>
      <c r="L84" s="1"/>
      <c r="M84" s="1"/>
      <c r="N84" s="1"/>
      <c r="O84" s="1">
        <f t="shared" si="19"/>
        <v>17.2</v>
      </c>
      <c r="P84" s="5">
        <f t="shared" ref="P84:P91" si="24">10*O84-N84-F84</f>
        <v>82</v>
      </c>
      <c r="Q84" s="5">
        <f t="shared" si="20"/>
        <v>82</v>
      </c>
      <c r="R84" s="5"/>
      <c r="S84" s="1"/>
      <c r="T84" s="1">
        <f t="shared" si="21"/>
        <v>10</v>
      </c>
      <c r="U84" s="1">
        <f t="shared" si="18"/>
        <v>5.2325581395348841</v>
      </c>
      <c r="V84" s="1">
        <v>10.199999999999999</v>
      </c>
      <c r="W84" s="1">
        <v>9.1999999999999993</v>
      </c>
      <c r="X84" s="1">
        <v>19.399999999999999</v>
      </c>
      <c r="Y84" s="1">
        <v>20.2</v>
      </c>
      <c r="Z84" s="1">
        <v>15</v>
      </c>
      <c r="AA84" s="1">
        <v>15.2</v>
      </c>
      <c r="AB84" s="1">
        <v>14.4</v>
      </c>
      <c r="AC84" s="1">
        <v>12.2</v>
      </c>
      <c r="AD84" s="1">
        <v>8.6</v>
      </c>
      <c r="AE84" s="1">
        <v>8.6</v>
      </c>
      <c r="AF84" s="1"/>
      <c r="AG84" s="1">
        <f t="shared" si="22"/>
        <v>25</v>
      </c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 t="s">
        <v>132</v>
      </c>
      <c r="B85" s="1" t="s">
        <v>36</v>
      </c>
      <c r="C85" s="1">
        <v>39.271000000000001</v>
      </c>
      <c r="D85" s="1">
        <v>10.851000000000001</v>
      </c>
      <c r="E85" s="1">
        <v>17.510999999999999</v>
      </c>
      <c r="F85" s="1">
        <v>28.492999999999999</v>
      </c>
      <c r="G85" s="7">
        <v>1</v>
      </c>
      <c r="H85" s="1">
        <v>50</v>
      </c>
      <c r="I85" s="1" t="s">
        <v>37</v>
      </c>
      <c r="J85" s="1">
        <v>17</v>
      </c>
      <c r="K85" s="1">
        <f t="shared" si="17"/>
        <v>0.51099999999999923</v>
      </c>
      <c r="L85" s="1"/>
      <c r="M85" s="1"/>
      <c r="N85" s="1">
        <v>4</v>
      </c>
      <c r="O85" s="1">
        <f t="shared" si="19"/>
        <v>3.5021999999999998</v>
      </c>
      <c r="P85" s="5">
        <v>4</v>
      </c>
      <c r="Q85" s="5">
        <f t="shared" si="20"/>
        <v>4</v>
      </c>
      <c r="R85" s="5"/>
      <c r="S85" s="1"/>
      <c r="T85" s="1">
        <f t="shared" si="21"/>
        <v>10.420021700645307</v>
      </c>
      <c r="U85" s="1">
        <f t="shared" si="18"/>
        <v>9.2778824738735644</v>
      </c>
      <c r="V85" s="1">
        <v>3.8380000000000001</v>
      </c>
      <c r="W85" s="1">
        <v>3.8380000000000001</v>
      </c>
      <c r="X85" s="1">
        <v>0</v>
      </c>
      <c r="Y85" s="1">
        <v>0.27239999999999998</v>
      </c>
      <c r="Z85" s="1">
        <v>4.3579999999999997</v>
      </c>
      <c r="AA85" s="1">
        <v>4.0856000000000003</v>
      </c>
      <c r="AB85" s="1">
        <v>0</v>
      </c>
      <c r="AC85" s="1">
        <v>0</v>
      </c>
      <c r="AD85" s="1">
        <v>0</v>
      </c>
      <c r="AE85" s="1">
        <v>0</v>
      </c>
      <c r="AF85" s="1" t="s">
        <v>133</v>
      </c>
      <c r="AG85" s="1">
        <f t="shared" si="22"/>
        <v>4</v>
      </c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 t="s">
        <v>134</v>
      </c>
      <c r="B86" s="1" t="s">
        <v>43</v>
      </c>
      <c r="C86" s="1">
        <v>55</v>
      </c>
      <c r="D86" s="1"/>
      <c r="E86" s="1">
        <v>17</v>
      </c>
      <c r="F86" s="1">
        <v>35</v>
      </c>
      <c r="G86" s="7">
        <v>0.05</v>
      </c>
      <c r="H86" s="1">
        <v>120</v>
      </c>
      <c r="I86" s="1" t="s">
        <v>37</v>
      </c>
      <c r="J86" s="1">
        <v>18</v>
      </c>
      <c r="K86" s="1">
        <f t="shared" si="17"/>
        <v>-1</v>
      </c>
      <c r="L86" s="1"/>
      <c r="M86" s="1"/>
      <c r="N86" s="1">
        <v>4</v>
      </c>
      <c r="O86" s="1">
        <f t="shared" si="19"/>
        <v>3.4</v>
      </c>
      <c r="P86" s="5"/>
      <c r="Q86" s="5">
        <f t="shared" si="20"/>
        <v>0</v>
      </c>
      <c r="R86" s="5"/>
      <c r="S86" s="1"/>
      <c r="T86" s="1">
        <f t="shared" si="21"/>
        <v>11.470588235294118</v>
      </c>
      <c r="U86" s="1">
        <f t="shared" si="18"/>
        <v>11.470588235294118</v>
      </c>
      <c r="V86" s="1">
        <v>4</v>
      </c>
      <c r="W86" s="1">
        <v>1.6</v>
      </c>
      <c r="X86" s="1">
        <v>0.4</v>
      </c>
      <c r="Y86" s="1">
        <v>1</v>
      </c>
      <c r="Z86" s="1">
        <v>9.6</v>
      </c>
      <c r="AA86" s="1">
        <v>9</v>
      </c>
      <c r="AB86" s="1">
        <v>0</v>
      </c>
      <c r="AC86" s="1">
        <v>0</v>
      </c>
      <c r="AD86" s="1">
        <v>0</v>
      </c>
      <c r="AE86" s="1">
        <v>0</v>
      </c>
      <c r="AF86" s="1" t="s">
        <v>133</v>
      </c>
      <c r="AG86" s="1">
        <f t="shared" si="22"/>
        <v>0</v>
      </c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 t="s">
        <v>135</v>
      </c>
      <c r="B87" s="1" t="s">
        <v>36</v>
      </c>
      <c r="C87" s="1">
        <v>556.50900000000001</v>
      </c>
      <c r="D87" s="1">
        <v>730.81100000000004</v>
      </c>
      <c r="E87" s="1">
        <v>428.04300000000001</v>
      </c>
      <c r="F87" s="1">
        <v>701.52200000000005</v>
      </c>
      <c r="G87" s="7">
        <v>1</v>
      </c>
      <c r="H87" s="1">
        <v>40</v>
      </c>
      <c r="I87" s="1" t="s">
        <v>37</v>
      </c>
      <c r="J87" s="1">
        <v>401.73</v>
      </c>
      <c r="K87" s="1">
        <f t="shared" si="17"/>
        <v>26.312999999999988</v>
      </c>
      <c r="L87" s="1"/>
      <c r="M87" s="1"/>
      <c r="N87" s="1">
        <v>156.10172</v>
      </c>
      <c r="O87" s="1">
        <f t="shared" si="19"/>
        <v>85.608599999999996</v>
      </c>
      <c r="P87" s="5"/>
      <c r="Q87" s="5">
        <f t="shared" si="20"/>
        <v>0</v>
      </c>
      <c r="R87" s="5"/>
      <c r="S87" s="1"/>
      <c r="T87" s="1">
        <f t="shared" si="21"/>
        <v>10.017962214076624</v>
      </c>
      <c r="U87" s="1">
        <f t="shared" si="18"/>
        <v>10.017962214076624</v>
      </c>
      <c r="V87" s="1">
        <v>82.158799999999999</v>
      </c>
      <c r="W87" s="1">
        <v>94.438999999999993</v>
      </c>
      <c r="X87" s="1">
        <v>57.478400000000001</v>
      </c>
      <c r="Y87" s="1">
        <v>47.143799999999999</v>
      </c>
      <c r="Z87" s="1">
        <v>92.001800000000003</v>
      </c>
      <c r="AA87" s="1">
        <v>84.121600000000001</v>
      </c>
      <c r="AB87" s="1">
        <v>57.739600000000003</v>
      </c>
      <c r="AC87" s="1">
        <v>62.705800000000004</v>
      </c>
      <c r="AD87" s="1">
        <v>91.754999999999995</v>
      </c>
      <c r="AE87" s="1">
        <v>86.299400000000006</v>
      </c>
      <c r="AF87" s="1" t="s">
        <v>58</v>
      </c>
      <c r="AG87" s="1">
        <f t="shared" si="22"/>
        <v>0</v>
      </c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 t="s">
        <v>136</v>
      </c>
      <c r="B88" s="1" t="s">
        <v>43</v>
      </c>
      <c r="C88" s="1"/>
      <c r="D88" s="1">
        <v>84</v>
      </c>
      <c r="E88" s="1">
        <v>81</v>
      </c>
      <c r="F88" s="1">
        <v>2</v>
      </c>
      <c r="G88" s="7">
        <v>0.3</v>
      </c>
      <c r="H88" s="1">
        <v>40</v>
      </c>
      <c r="I88" s="1" t="s">
        <v>37</v>
      </c>
      <c r="J88" s="1">
        <v>95</v>
      </c>
      <c r="K88" s="1">
        <f t="shared" si="17"/>
        <v>-14</v>
      </c>
      <c r="L88" s="1"/>
      <c r="M88" s="1"/>
      <c r="N88" s="1">
        <v>10</v>
      </c>
      <c r="O88" s="1">
        <f t="shared" si="19"/>
        <v>16.2</v>
      </c>
      <c r="P88" s="5">
        <f>6*O88-N88-F88</f>
        <v>85.199999999999989</v>
      </c>
      <c r="Q88" s="5">
        <f t="shared" si="20"/>
        <v>85.199999999999989</v>
      </c>
      <c r="R88" s="5"/>
      <c r="S88" s="1"/>
      <c r="T88" s="1">
        <f t="shared" si="21"/>
        <v>6</v>
      </c>
      <c r="U88" s="1">
        <f t="shared" si="18"/>
        <v>0.74074074074074081</v>
      </c>
      <c r="V88" s="1">
        <v>2.6</v>
      </c>
      <c r="W88" s="1">
        <v>-1.4</v>
      </c>
      <c r="X88" s="1">
        <v>6.8</v>
      </c>
      <c r="Y88" s="1">
        <v>9.4</v>
      </c>
      <c r="Z88" s="1">
        <v>2.8</v>
      </c>
      <c r="AA88" s="1">
        <v>0.8</v>
      </c>
      <c r="AB88" s="1">
        <v>2</v>
      </c>
      <c r="AC88" s="1">
        <v>3.2</v>
      </c>
      <c r="AD88" s="1">
        <v>9.4</v>
      </c>
      <c r="AE88" s="1">
        <v>8</v>
      </c>
      <c r="AF88" s="1"/>
      <c r="AG88" s="1">
        <f t="shared" si="22"/>
        <v>26</v>
      </c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 t="s">
        <v>137</v>
      </c>
      <c r="B89" s="1" t="s">
        <v>43</v>
      </c>
      <c r="C89" s="1">
        <v>127</v>
      </c>
      <c r="D89" s="1">
        <v>1</v>
      </c>
      <c r="E89" s="1">
        <v>76</v>
      </c>
      <c r="F89" s="1">
        <v>29</v>
      </c>
      <c r="G89" s="7">
        <v>0.3</v>
      </c>
      <c r="H89" s="1">
        <v>40</v>
      </c>
      <c r="I89" s="1" t="s">
        <v>37</v>
      </c>
      <c r="J89" s="1">
        <v>81</v>
      </c>
      <c r="K89" s="1">
        <f t="shared" si="17"/>
        <v>-5</v>
      </c>
      <c r="L89" s="1"/>
      <c r="M89" s="1"/>
      <c r="N89" s="1">
        <v>37</v>
      </c>
      <c r="O89" s="1">
        <f t="shared" si="19"/>
        <v>15.2</v>
      </c>
      <c r="P89" s="5">
        <f t="shared" si="24"/>
        <v>86</v>
      </c>
      <c r="Q89" s="5">
        <f t="shared" si="20"/>
        <v>86</v>
      </c>
      <c r="R89" s="5"/>
      <c r="S89" s="1"/>
      <c r="T89" s="1">
        <f t="shared" si="21"/>
        <v>10</v>
      </c>
      <c r="U89" s="1">
        <f t="shared" si="18"/>
        <v>4.3421052631578947</v>
      </c>
      <c r="V89" s="1">
        <v>12</v>
      </c>
      <c r="W89" s="1">
        <v>9.6</v>
      </c>
      <c r="X89" s="1">
        <v>8.1999999999999993</v>
      </c>
      <c r="Y89" s="1">
        <v>10.4</v>
      </c>
      <c r="Z89" s="1">
        <v>17.399999999999999</v>
      </c>
      <c r="AA89" s="1">
        <v>14.4</v>
      </c>
      <c r="AB89" s="1">
        <v>6.6</v>
      </c>
      <c r="AC89" s="1">
        <v>7.4</v>
      </c>
      <c r="AD89" s="1">
        <v>10</v>
      </c>
      <c r="AE89" s="1">
        <v>9.1999999999999993</v>
      </c>
      <c r="AF89" s="1"/>
      <c r="AG89" s="1">
        <f t="shared" si="22"/>
        <v>26</v>
      </c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 t="s">
        <v>138</v>
      </c>
      <c r="B90" s="1" t="s">
        <v>36</v>
      </c>
      <c r="C90" s="1">
        <v>16.341999999999999</v>
      </c>
      <c r="D90" s="1"/>
      <c r="E90" s="1">
        <v>5.8129999999999997</v>
      </c>
      <c r="F90" s="1">
        <v>4.0869999999999997</v>
      </c>
      <c r="G90" s="7">
        <v>1</v>
      </c>
      <c r="H90" s="1">
        <v>45</v>
      </c>
      <c r="I90" s="1" t="s">
        <v>37</v>
      </c>
      <c r="J90" s="1">
        <v>7.6</v>
      </c>
      <c r="K90" s="1">
        <f t="shared" si="17"/>
        <v>-1.7869999999999999</v>
      </c>
      <c r="L90" s="1"/>
      <c r="M90" s="1"/>
      <c r="N90" s="1">
        <v>11.695</v>
      </c>
      <c r="O90" s="1">
        <f t="shared" si="19"/>
        <v>1.1625999999999999</v>
      </c>
      <c r="P90" s="5"/>
      <c r="Q90" s="5">
        <f t="shared" si="20"/>
        <v>0</v>
      </c>
      <c r="R90" s="5"/>
      <c r="S90" s="1"/>
      <c r="T90" s="1">
        <f t="shared" si="21"/>
        <v>13.574746258386376</v>
      </c>
      <c r="U90" s="1">
        <f t="shared" si="18"/>
        <v>13.574746258386376</v>
      </c>
      <c r="V90" s="1">
        <v>1.93</v>
      </c>
      <c r="W90" s="1">
        <v>1.3819999999999999</v>
      </c>
      <c r="X90" s="1">
        <v>2.7452000000000001</v>
      </c>
      <c r="Y90" s="1">
        <v>3.0162</v>
      </c>
      <c r="Z90" s="1">
        <v>1.8972</v>
      </c>
      <c r="AA90" s="1">
        <v>1.4541999999999999</v>
      </c>
      <c r="AB90" s="1">
        <v>0.93200000000000005</v>
      </c>
      <c r="AC90" s="1">
        <v>1.6594</v>
      </c>
      <c r="AD90" s="1">
        <v>1.1088</v>
      </c>
      <c r="AE90" s="1">
        <v>1.673</v>
      </c>
      <c r="AF90" s="1" t="s">
        <v>139</v>
      </c>
      <c r="AG90" s="1">
        <f t="shared" si="22"/>
        <v>0</v>
      </c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 t="s">
        <v>140</v>
      </c>
      <c r="B91" s="1" t="s">
        <v>43</v>
      </c>
      <c r="C91" s="1">
        <v>156</v>
      </c>
      <c r="D91" s="1"/>
      <c r="E91" s="1">
        <v>61</v>
      </c>
      <c r="F91" s="1">
        <v>75</v>
      </c>
      <c r="G91" s="7">
        <v>0.33</v>
      </c>
      <c r="H91" s="1">
        <v>40</v>
      </c>
      <c r="I91" s="1" t="s">
        <v>37</v>
      </c>
      <c r="J91" s="1">
        <v>65</v>
      </c>
      <c r="K91" s="1">
        <f t="shared" si="17"/>
        <v>-4</v>
      </c>
      <c r="L91" s="1"/>
      <c r="M91" s="1"/>
      <c r="N91" s="1">
        <v>13.80000000000001</v>
      </c>
      <c r="O91" s="1">
        <f t="shared" si="19"/>
        <v>12.2</v>
      </c>
      <c r="P91" s="5">
        <f t="shared" si="24"/>
        <v>33.199999999999989</v>
      </c>
      <c r="Q91" s="5">
        <f t="shared" si="20"/>
        <v>33.199999999999989</v>
      </c>
      <c r="R91" s="5"/>
      <c r="S91" s="1"/>
      <c r="T91" s="1">
        <f t="shared" si="21"/>
        <v>10</v>
      </c>
      <c r="U91" s="1">
        <f t="shared" si="18"/>
        <v>7.2786885245901649</v>
      </c>
      <c r="V91" s="1">
        <v>12.8</v>
      </c>
      <c r="W91" s="1">
        <v>10.4</v>
      </c>
      <c r="X91" s="1">
        <v>0</v>
      </c>
      <c r="Y91" s="1">
        <v>0.4</v>
      </c>
      <c r="Z91" s="1">
        <v>16.600000000000001</v>
      </c>
      <c r="AA91" s="1">
        <v>16.600000000000001</v>
      </c>
      <c r="AB91" s="1">
        <v>2.6</v>
      </c>
      <c r="AC91" s="1">
        <v>3.4</v>
      </c>
      <c r="AD91" s="1">
        <v>8</v>
      </c>
      <c r="AE91" s="1">
        <v>7.8</v>
      </c>
      <c r="AF91" s="1"/>
      <c r="AG91" s="1">
        <f t="shared" si="22"/>
        <v>11</v>
      </c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 t="s">
        <v>141</v>
      </c>
      <c r="B92" s="1" t="s">
        <v>43</v>
      </c>
      <c r="C92" s="1">
        <v>185</v>
      </c>
      <c r="D92" s="1"/>
      <c r="E92" s="1">
        <v>58</v>
      </c>
      <c r="F92" s="1">
        <v>115</v>
      </c>
      <c r="G92" s="7">
        <v>0.3</v>
      </c>
      <c r="H92" s="1">
        <v>40</v>
      </c>
      <c r="I92" s="1" t="s">
        <v>37</v>
      </c>
      <c r="J92" s="1">
        <v>60</v>
      </c>
      <c r="K92" s="1">
        <f t="shared" si="17"/>
        <v>-2</v>
      </c>
      <c r="L92" s="1"/>
      <c r="M92" s="1"/>
      <c r="N92" s="1">
        <v>3.8000000000000109</v>
      </c>
      <c r="O92" s="1">
        <f t="shared" si="19"/>
        <v>11.6</v>
      </c>
      <c r="P92" s="5"/>
      <c r="Q92" s="5">
        <f t="shared" si="20"/>
        <v>0</v>
      </c>
      <c r="R92" s="5"/>
      <c r="S92" s="1"/>
      <c r="T92" s="1">
        <f t="shared" si="21"/>
        <v>10.241379310344829</v>
      </c>
      <c r="U92" s="1">
        <f t="shared" si="18"/>
        <v>10.241379310344829</v>
      </c>
      <c r="V92" s="1">
        <v>14.8</v>
      </c>
      <c r="W92" s="1">
        <v>11.6</v>
      </c>
      <c r="X92" s="1">
        <v>1.4</v>
      </c>
      <c r="Y92" s="1">
        <v>3.8</v>
      </c>
      <c r="Z92" s="1">
        <v>21.2</v>
      </c>
      <c r="AA92" s="1">
        <v>19</v>
      </c>
      <c r="AB92" s="1">
        <v>0</v>
      </c>
      <c r="AC92" s="1">
        <v>0</v>
      </c>
      <c r="AD92" s="1">
        <v>8.6</v>
      </c>
      <c r="AE92" s="1">
        <v>8.6</v>
      </c>
      <c r="AF92" s="1"/>
      <c r="AG92" s="1">
        <f t="shared" si="22"/>
        <v>0</v>
      </c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2" t="s">
        <v>142</v>
      </c>
      <c r="B93" s="12" t="s">
        <v>43</v>
      </c>
      <c r="C93" s="12">
        <v>2</v>
      </c>
      <c r="D93" s="12"/>
      <c r="E93" s="12">
        <v>-1</v>
      </c>
      <c r="F93" s="12"/>
      <c r="G93" s="13">
        <v>0</v>
      </c>
      <c r="H93" s="12" t="e">
        <v>#N/A</v>
      </c>
      <c r="I93" s="12" t="s">
        <v>116</v>
      </c>
      <c r="J93" s="12">
        <v>4</v>
      </c>
      <c r="K93" s="12">
        <f t="shared" si="17"/>
        <v>-5</v>
      </c>
      <c r="L93" s="12"/>
      <c r="M93" s="12"/>
      <c r="N93" s="12"/>
      <c r="O93" s="12">
        <f t="shared" si="19"/>
        <v>-0.2</v>
      </c>
      <c r="P93" s="14"/>
      <c r="Q93" s="5">
        <f t="shared" si="20"/>
        <v>0</v>
      </c>
      <c r="R93" s="14"/>
      <c r="S93" s="12"/>
      <c r="T93" s="1">
        <f t="shared" si="21"/>
        <v>0</v>
      </c>
      <c r="U93" s="12">
        <f t="shared" si="18"/>
        <v>0</v>
      </c>
      <c r="V93" s="12">
        <v>-0.8</v>
      </c>
      <c r="W93" s="12">
        <v>-0.8</v>
      </c>
      <c r="X93" s="12">
        <v>-0.4</v>
      </c>
      <c r="Y93" s="12">
        <v>-0.4</v>
      </c>
      <c r="Z93" s="12">
        <v>22.4</v>
      </c>
      <c r="AA93" s="12">
        <v>27.4</v>
      </c>
      <c r="AB93" s="12">
        <v>5</v>
      </c>
      <c r="AC93" s="12">
        <v>0</v>
      </c>
      <c r="AD93" s="12">
        <v>0</v>
      </c>
      <c r="AE93" s="12">
        <v>0</v>
      </c>
      <c r="AF93" s="12" t="s">
        <v>143</v>
      </c>
      <c r="AG93" s="1">
        <f t="shared" si="22"/>
        <v>0</v>
      </c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 t="s">
        <v>144</v>
      </c>
      <c r="B94" s="1" t="s">
        <v>43</v>
      </c>
      <c r="C94" s="1"/>
      <c r="D94" s="1">
        <v>36</v>
      </c>
      <c r="E94" s="1"/>
      <c r="F94" s="1">
        <v>36</v>
      </c>
      <c r="G94" s="7">
        <v>0.12</v>
      </c>
      <c r="H94" s="1">
        <v>45</v>
      </c>
      <c r="I94" s="1" t="s">
        <v>37</v>
      </c>
      <c r="J94" s="1"/>
      <c r="K94" s="1">
        <f t="shared" si="17"/>
        <v>0</v>
      </c>
      <c r="L94" s="1"/>
      <c r="M94" s="1"/>
      <c r="N94" s="1"/>
      <c r="O94" s="1">
        <f t="shared" si="19"/>
        <v>0</v>
      </c>
      <c r="P94" s="5"/>
      <c r="Q94" s="5">
        <f t="shared" si="20"/>
        <v>0</v>
      </c>
      <c r="R94" s="5"/>
      <c r="S94" s="1"/>
      <c r="T94" s="1" t="e">
        <f t="shared" si="21"/>
        <v>#DIV/0!</v>
      </c>
      <c r="U94" s="1" t="e">
        <f t="shared" si="18"/>
        <v>#DIV/0!</v>
      </c>
      <c r="V94" s="1">
        <v>2</v>
      </c>
      <c r="W94" s="1">
        <v>3.4</v>
      </c>
      <c r="X94" s="1">
        <v>1.6</v>
      </c>
      <c r="Y94" s="1">
        <v>0.2</v>
      </c>
      <c r="Z94" s="1">
        <v>0</v>
      </c>
      <c r="AA94" s="1">
        <v>0</v>
      </c>
      <c r="AB94" s="1">
        <v>0</v>
      </c>
      <c r="AC94" s="1">
        <v>0</v>
      </c>
      <c r="AD94" s="1">
        <v>0</v>
      </c>
      <c r="AE94" s="1">
        <v>0</v>
      </c>
      <c r="AF94" s="1" t="s">
        <v>133</v>
      </c>
      <c r="AG94" s="1">
        <f t="shared" si="22"/>
        <v>0</v>
      </c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0" t="s">
        <v>145</v>
      </c>
      <c r="B95" s="1" t="s">
        <v>36</v>
      </c>
      <c r="C95" s="1"/>
      <c r="D95" s="1">
        <v>17.77</v>
      </c>
      <c r="E95" s="1"/>
      <c r="F95" s="1">
        <v>17.77</v>
      </c>
      <c r="G95" s="7">
        <v>1</v>
      </c>
      <c r="H95" s="1">
        <v>180</v>
      </c>
      <c r="I95" s="1" t="s">
        <v>37</v>
      </c>
      <c r="J95" s="1"/>
      <c r="K95" s="1">
        <f t="shared" si="17"/>
        <v>0</v>
      </c>
      <c r="L95" s="1"/>
      <c r="M95" s="1"/>
      <c r="N95" s="1"/>
      <c r="O95" s="1">
        <f t="shared" si="19"/>
        <v>0</v>
      </c>
      <c r="P95" s="5"/>
      <c r="Q95" s="5">
        <f t="shared" si="20"/>
        <v>0</v>
      </c>
      <c r="R95" s="5"/>
      <c r="S95" s="1"/>
      <c r="T95" s="1" t="e">
        <f t="shared" si="21"/>
        <v>#DIV/0!</v>
      </c>
      <c r="U95" s="1" t="e">
        <f t="shared" si="18"/>
        <v>#DIV/0!</v>
      </c>
      <c r="V95" s="1">
        <v>0</v>
      </c>
      <c r="W95" s="1">
        <v>0</v>
      </c>
      <c r="X95" s="1">
        <v>0</v>
      </c>
      <c r="Y95" s="1">
        <v>0</v>
      </c>
      <c r="Z95" s="1">
        <v>0</v>
      </c>
      <c r="AA95" s="1">
        <v>0</v>
      </c>
      <c r="AB95" s="1">
        <v>0</v>
      </c>
      <c r="AC95" s="1">
        <v>0</v>
      </c>
      <c r="AD95" s="1">
        <v>0</v>
      </c>
      <c r="AE95" s="1">
        <v>0</v>
      </c>
      <c r="AF95" s="1" t="s">
        <v>133</v>
      </c>
      <c r="AG95" s="1">
        <f t="shared" si="22"/>
        <v>0</v>
      </c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</sheetData>
  <autoFilter ref="A3:AG95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2025-05-07T07:06:22Z</dcterms:created>
  <dcterms:modified xsi:type="dcterms:W3CDTF">2025-05-08T06:52:20Z</dcterms:modified>
</cp:coreProperties>
</file>