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7,05,25 ПОКОМ КИ филиалы\"/>
    </mc:Choice>
  </mc:AlternateContent>
  <xr:revisionPtr revIDLastSave="0" documentId="13_ncr:1_{55C9E8A0-D546-45C8-A254-94F59C8F831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AI7" i="1" s="1"/>
  <c r="Q8" i="1"/>
  <c r="AI8" i="1" s="1"/>
  <c r="Q9" i="1"/>
  <c r="Q10" i="1"/>
  <c r="AI10" i="1" s="1"/>
  <c r="Q11" i="1"/>
  <c r="Q12" i="1"/>
  <c r="AI12" i="1" s="1"/>
  <c r="Q13" i="1"/>
  <c r="Q14" i="1"/>
  <c r="AI14" i="1" s="1"/>
  <c r="Q15" i="1"/>
  <c r="Q16" i="1"/>
  <c r="AI16" i="1" s="1"/>
  <c r="Q17" i="1"/>
  <c r="AI17" i="1" s="1"/>
  <c r="Q18" i="1"/>
  <c r="AI18" i="1" s="1"/>
  <c r="Q19" i="1"/>
  <c r="Q20" i="1"/>
  <c r="AI20" i="1" s="1"/>
  <c r="Q21" i="1"/>
  <c r="Q22" i="1"/>
  <c r="AI22" i="1" s="1"/>
  <c r="Q23" i="1"/>
  <c r="AI23" i="1" s="1"/>
  <c r="Q24" i="1"/>
  <c r="AI24" i="1" s="1"/>
  <c r="Q25" i="1"/>
  <c r="Q26" i="1"/>
  <c r="AI26" i="1" s="1"/>
  <c r="Q27" i="1"/>
  <c r="AI27" i="1" s="1"/>
  <c r="Q28" i="1"/>
  <c r="AI28" i="1" s="1"/>
  <c r="Q29" i="1"/>
  <c r="Q30" i="1"/>
  <c r="AI30" i="1" s="1"/>
  <c r="Q31" i="1"/>
  <c r="Q32" i="1"/>
  <c r="AI32" i="1" s="1"/>
  <c r="Q33" i="1"/>
  <c r="AI33" i="1" s="1"/>
  <c r="Q34" i="1"/>
  <c r="AI34" i="1" s="1"/>
  <c r="Q35" i="1"/>
  <c r="AI35" i="1" s="1"/>
  <c r="Q36" i="1"/>
  <c r="AI36" i="1" s="1"/>
  <c r="Q37" i="1"/>
  <c r="Q38" i="1"/>
  <c r="AI38" i="1" s="1"/>
  <c r="Q39" i="1"/>
  <c r="Q40" i="1"/>
  <c r="AI40" i="1" s="1"/>
  <c r="Q41" i="1"/>
  <c r="Q42" i="1"/>
  <c r="AI42" i="1" s="1"/>
  <c r="Q43" i="1"/>
  <c r="AI43" i="1" s="1"/>
  <c r="Q44" i="1"/>
  <c r="AI44" i="1" s="1"/>
  <c r="Q45" i="1"/>
  <c r="Q46" i="1"/>
  <c r="AI46" i="1" s="1"/>
  <c r="Q47" i="1"/>
  <c r="Q48" i="1"/>
  <c r="AI48" i="1" s="1"/>
  <c r="Q49" i="1"/>
  <c r="Q50" i="1"/>
  <c r="AI50" i="1" s="1"/>
  <c r="Q51" i="1"/>
  <c r="Q52" i="1"/>
  <c r="AI52" i="1" s="1"/>
  <c r="Q53" i="1"/>
  <c r="AI53" i="1" s="1"/>
  <c r="Q54" i="1"/>
  <c r="AI54" i="1" s="1"/>
  <c r="Q55" i="1"/>
  <c r="AI55" i="1" s="1"/>
  <c r="Q56" i="1"/>
  <c r="AI56" i="1" s="1"/>
  <c r="Q57" i="1"/>
  <c r="AI57" i="1" s="1"/>
  <c r="Q58" i="1"/>
  <c r="AI58" i="1" s="1"/>
  <c r="Q59" i="1"/>
  <c r="AI59" i="1" s="1"/>
  <c r="Q60" i="1"/>
  <c r="AI60" i="1" s="1"/>
  <c r="Q61" i="1"/>
  <c r="Q62" i="1"/>
  <c r="AI62" i="1" s="1"/>
  <c r="Q63" i="1"/>
  <c r="Q64" i="1"/>
  <c r="AI64" i="1" s="1"/>
  <c r="Q65" i="1"/>
  <c r="Q66" i="1"/>
  <c r="AI66" i="1" s="1"/>
  <c r="Q67" i="1"/>
  <c r="Q68" i="1"/>
  <c r="AI68" i="1" s="1"/>
  <c r="Q69" i="1"/>
  <c r="Q70" i="1"/>
  <c r="AI70" i="1" s="1"/>
  <c r="Q71" i="1"/>
  <c r="Q72" i="1"/>
  <c r="AI72" i="1" s="1"/>
  <c r="Q73" i="1"/>
  <c r="Q74" i="1"/>
  <c r="AI74" i="1" s="1"/>
  <c r="Q75" i="1"/>
  <c r="AI75" i="1" s="1"/>
  <c r="Q76" i="1"/>
  <c r="AI76" i="1" s="1"/>
  <c r="Q77" i="1"/>
  <c r="AI77" i="1" s="1"/>
  <c r="Q78" i="1"/>
  <c r="AI78" i="1" s="1"/>
  <c r="Q79" i="1"/>
  <c r="Q80" i="1"/>
  <c r="AI80" i="1" s="1"/>
  <c r="Q81" i="1"/>
  <c r="Q82" i="1"/>
  <c r="AI82" i="1" s="1"/>
  <c r="Q83" i="1"/>
  <c r="Q84" i="1"/>
  <c r="AI84" i="1" s="1"/>
  <c r="Q85" i="1"/>
  <c r="Q86" i="1"/>
  <c r="AI86" i="1" s="1"/>
  <c r="Q87" i="1"/>
  <c r="AI87" i="1" s="1"/>
  <c r="Q88" i="1"/>
  <c r="AI88" i="1" s="1"/>
  <c r="Q89" i="1"/>
  <c r="Q90" i="1"/>
  <c r="AI90" i="1" s="1"/>
  <c r="Q91" i="1"/>
  <c r="Q92" i="1"/>
  <c r="AI92" i="1" s="1"/>
  <c r="Q93" i="1"/>
  <c r="Q94" i="1"/>
  <c r="AI94" i="1" s="1"/>
  <c r="Q6" i="1"/>
  <c r="AI6" i="1" s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6" i="1"/>
  <c r="AI9" i="1"/>
  <c r="AI11" i="1"/>
  <c r="AI13" i="1"/>
  <c r="AI15" i="1"/>
  <c r="AI19" i="1"/>
  <c r="AI21" i="1"/>
  <c r="AI25" i="1"/>
  <c r="AI29" i="1"/>
  <c r="AI31" i="1"/>
  <c r="AI37" i="1"/>
  <c r="AI39" i="1"/>
  <c r="AI41" i="1"/>
  <c r="AI45" i="1"/>
  <c r="AI47" i="1"/>
  <c r="AI49" i="1"/>
  <c r="AI51" i="1"/>
  <c r="AI61" i="1"/>
  <c r="AI63" i="1"/>
  <c r="AI65" i="1"/>
  <c r="AI67" i="1"/>
  <c r="AI69" i="1"/>
  <c r="AI71" i="1"/>
  <c r="AI73" i="1"/>
  <c r="AI79" i="1"/>
  <c r="AI81" i="1"/>
  <c r="AI83" i="1"/>
  <c r="AI85" i="1"/>
  <c r="AI89" i="1"/>
  <c r="AI91" i="1"/>
  <c r="AI93" i="1"/>
  <c r="S5" i="1"/>
  <c r="R5" i="1"/>
  <c r="AK5" i="1" l="1"/>
  <c r="Q5" i="1"/>
  <c r="AJ5" i="1"/>
  <c r="L7" i="1"/>
  <c r="O7" i="1" s="1"/>
  <c r="P7" i="1" s="1"/>
  <c r="L8" i="1"/>
  <c r="O8" i="1" s="1"/>
  <c r="L9" i="1"/>
  <c r="O9" i="1" s="1"/>
  <c r="L10" i="1"/>
  <c r="O10" i="1" s="1"/>
  <c r="L11" i="1"/>
  <c r="O11" i="1" s="1"/>
  <c r="L12" i="1"/>
  <c r="O12" i="1" s="1"/>
  <c r="L13" i="1"/>
  <c r="O13" i="1" s="1"/>
  <c r="L14" i="1"/>
  <c r="O14" i="1" s="1"/>
  <c r="L15" i="1"/>
  <c r="O15" i="1" s="1"/>
  <c r="L16" i="1"/>
  <c r="O16" i="1" s="1"/>
  <c r="L17" i="1"/>
  <c r="O17" i="1" s="1"/>
  <c r="L18" i="1"/>
  <c r="O18" i="1" s="1"/>
  <c r="L19" i="1"/>
  <c r="O19" i="1" s="1"/>
  <c r="L20" i="1"/>
  <c r="O20" i="1" s="1"/>
  <c r="V20" i="1" s="1"/>
  <c r="L21" i="1"/>
  <c r="O21" i="1" s="1"/>
  <c r="P21" i="1" s="1"/>
  <c r="L22" i="1"/>
  <c r="O22" i="1" s="1"/>
  <c r="L23" i="1"/>
  <c r="O23" i="1" s="1"/>
  <c r="P23" i="1" s="1"/>
  <c r="L24" i="1"/>
  <c r="O24" i="1" s="1"/>
  <c r="L25" i="1"/>
  <c r="O25" i="1" s="1"/>
  <c r="V25" i="1" s="1"/>
  <c r="L26" i="1"/>
  <c r="O26" i="1" s="1"/>
  <c r="V26" i="1" s="1"/>
  <c r="L27" i="1"/>
  <c r="O27" i="1" s="1"/>
  <c r="P27" i="1" s="1"/>
  <c r="L28" i="1"/>
  <c r="O28" i="1" s="1"/>
  <c r="V28" i="1" s="1"/>
  <c r="L29" i="1"/>
  <c r="O29" i="1" s="1"/>
  <c r="V29" i="1" s="1"/>
  <c r="L30" i="1"/>
  <c r="O30" i="1" s="1"/>
  <c r="V30" i="1" s="1"/>
  <c r="L31" i="1"/>
  <c r="O31" i="1" s="1"/>
  <c r="V31" i="1" s="1"/>
  <c r="L32" i="1"/>
  <c r="O32" i="1" s="1"/>
  <c r="L33" i="1"/>
  <c r="O33" i="1" s="1"/>
  <c r="P33" i="1" s="1"/>
  <c r="L34" i="1"/>
  <c r="O34" i="1" s="1"/>
  <c r="L35" i="1"/>
  <c r="O35" i="1" s="1"/>
  <c r="L36" i="1"/>
  <c r="O36" i="1" s="1"/>
  <c r="P36" i="1" s="1"/>
  <c r="L37" i="1"/>
  <c r="O37" i="1" s="1"/>
  <c r="V37" i="1" s="1"/>
  <c r="L38" i="1"/>
  <c r="O38" i="1" s="1"/>
  <c r="L39" i="1"/>
  <c r="O39" i="1" s="1"/>
  <c r="L40" i="1"/>
  <c r="O40" i="1" s="1"/>
  <c r="L41" i="1"/>
  <c r="O41" i="1" s="1"/>
  <c r="L42" i="1"/>
  <c r="O42" i="1" s="1"/>
  <c r="L43" i="1"/>
  <c r="O43" i="1" s="1"/>
  <c r="L44" i="1"/>
  <c r="O44" i="1" s="1"/>
  <c r="L45" i="1"/>
  <c r="O45" i="1" s="1"/>
  <c r="P45" i="1" s="1"/>
  <c r="L46" i="1"/>
  <c r="O46" i="1" s="1"/>
  <c r="L47" i="1"/>
  <c r="O47" i="1" s="1"/>
  <c r="V47" i="1" s="1"/>
  <c r="L48" i="1"/>
  <c r="O48" i="1" s="1"/>
  <c r="L49" i="1"/>
  <c r="O49" i="1" s="1"/>
  <c r="V49" i="1" s="1"/>
  <c r="L50" i="1"/>
  <c r="O50" i="1" s="1"/>
  <c r="P50" i="1" s="1"/>
  <c r="L51" i="1"/>
  <c r="O51" i="1" s="1"/>
  <c r="L52" i="1"/>
  <c r="O52" i="1" s="1"/>
  <c r="L53" i="1"/>
  <c r="O53" i="1" s="1"/>
  <c r="L54" i="1"/>
  <c r="O54" i="1" s="1"/>
  <c r="P54" i="1" s="1"/>
  <c r="L55" i="1"/>
  <c r="O55" i="1" s="1"/>
  <c r="L56" i="1"/>
  <c r="O56" i="1" s="1"/>
  <c r="L57" i="1"/>
  <c r="O57" i="1" s="1"/>
  <c r="L58" i="1"/>
  <c r="O58" i="1" s="1"/>
  <c r="L59" i="1"/>
  <c r="O59" i="1" s="1"/>
  <c r="L60" i="1"/>
  <c r="O60" i="1" s="1"/>
  <c r="L61" i="1"/>
  <c r="O61" i="1" s="1"/>
  <c r="L62" i="1"/>
  <c r="O62" i="1" s="1"/>
  <c r="L63" i="1"/>
  <c r="O63" i="1" s="1"/>
  <c r="V63" i="1" s="1"/>
  <c r="L64" i="1"/>
  <c r="O64" i="1" s="1"/>
  <c r="V64" i="1" s="1"/>
  <c r="L65" i="1"/>
  <c r="O65" i="1" s="1"/>
  <c r="V65" i="1" s="1"/>
  <c r="L66" i="1"/>
  <c r="O66" i="1" s="1"/>
  <c r="L67" i="1"/>
  <c r="O67" i="1" s="1"/>
  <c r="V67" i="1" s="1"/>
  <c r="L68" i="1"/>
  <c r="O68" i="1" s="1"/>
  <c r="L69" i="1"/>
  <c r="O69" i="1" s="1"/>
  <c r="V69" i="1" s="1"/>
  <c r="L70" i="1"/>
  <c r="O70" i="1" s="1"/>
  <c r="L71" i="1"/>
  <c r="O71" i="1" s="1"/>
  <c r="W71" i="1" s="1"/>
  <c r="L72" i="1"/>
  <c r="O72" i="1" s="1"/>
  <c r="V72" i="1" s="1"/>
  <c r="L73" i="1"/>
  <c r="O73" i="1" s="1"/>
  <c r="L74" i="1"/>
  <c r="O74" i="1" s="1"/>
  <c r="L75" i="1"/>
  <c r="O75" i="1" s="1"/>
  <c r="P75" i="1" s="1"/>
  <c r="L76" i="1"/>
  <c r="O76" i="1" s="1"/>
  <c r="P76" i="1" s="1"/>
  <c r="L77" i="1"/>
  <c r="O77" i="1" s="1"/>
  <c r="L78" i="1"/>
  <c r="O78" i="1" s="1"/>
  <c r="L79" i="1"/>
  <c r="O79" i="1" s="1"/>
  <c r="L80" i="1"/>
  <c r="O80" i="1" s="1"/>
  <c r="V80" i="1" s="1"/>
  <c r="L81" i="1"/>
  <c r="O81" i="1" s="1"/>
  <c r="L82" i="1"/>
  <c r="O82" i="1" s="1"/>
  <c r="L83" i="1"/>
  <c r="O83" i="1" s="1"/>
  <c r="L84" i="1"/>
  <c r="O84" i="1" s="1"/>
  <c r="P84" i="1" s="1"/>
  <c r="L85" i="1"/>
  <c r="O85" i="1" s="1"/>
  <c r="L86" i="1"/>
  <c r="O86" i="1" s="1"/>
  <c r="L87" i="1"/>
  <c r="O87" i="1" s="1"/>
  <c r="P87" i="1" s="1"/>
  <c r="L88" i="1"/>
  <c r="O88" i="1" s="1"/>
  <c r="L89" i="1"/>
  <c r="O89" i="1" s="1"/>
  <c r="P89" i="1" s="1"/>
  <c r="L90" i="1"/>
  <c r="O90" i="1" s="1"/>
  <c r="L91" i="1"/>
  <c r="O91" i="1" s="1"/>
  <c r="L92" i="1"/>
  <c r="O92" i="1" s="1"/>
  <c r="L93" i="1"/>
  <c r="O93" i="1" s="1"/>
  <c r="W93" i="1" s="1"/>
  <c r="L94" i="1"/>
  <c r="O94" i="1" s="1"/>
  <c r="L6" i="1"/>
  <c r="O6" i="1" s="1"/>
  <c r="P6" i="1" s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G5" i="1"/>
  <c r="AF5" i="1"/>
  <c r="AE5" i="1"/>
  <c r="AD5" i="1"/>
  <c r="AC5" i="1"/>
  <c r="AB5" i="1"/>
  <c r="AA5" i="1"/>
  <c r="Z5" i="1"/>
  <c r="Y5" i="1"/>
  <c r="X5" i="1"/>
  <c r="T5" i="1"/>
  <c r="N5" i="1"/>
  <c r="M5" i="1"/>
  <c r="J5" i="1"/>
  <c r="F5" i="1"/>
  <c r="E5" i="1"/>
  <c r="P35" i="1" l="1"/>
  <c r="P85" i="1"/>
  <c r="W94" i="1"/>
  <c r="W92" i="1"/>
  <c r="P88" i="1"/>
  <c r="P74" i="1"/>
  <c r="P60" i="1"/>
  <c r="P58" i="1"/>
  <c r="P56" i="1"/>
  <c r="P52" i="1"/>
  <c r="P48" i="1"/>
  <c r="P46" i="1"/>
  <c r="P24" i="1"/>
  <c r="P22" i="1"/>
  <c r="P10" i="1"/>
  <c r="P38" i="1"/>
  <c r="P8" i="1"/>
  <c r="P16" i="1"/>
  <c r="P40" i="1"/>
  <c r="V73" i="1"/>
  <c r="P9" i="1"/>
  <c r="P13" i="1"/>
  <c r="P17" i="1"/>
  <c r="P39" i="1"/>
  <c r="P41" i="1"/>
  <c r="P43" i="1"/>
  <c r="P51" i="1"/>
  <c r="P53" i="1"/>
  <c r="P55" i="1"/>
  <c r="P57" i="1"/>
  <c r="P59" i="1"/>
  <c r="P61" i="1"/>
  <c r="P77" i="1"/>
  <c r="V91" i="1"/>
  <c r="V89" i="1"/>
  <c r="V87" i="1"/>
  <c r="V83" i="1"/>
  <c r="V81" i="1"/>
  <c r="V71" i="1"/>
  <c r="V35" i="1"/>
  <c r="V33" i="1"/>
  <c r="V27" i="1"/>
  <c r="V23" i="1"/>
  <c r="V21" i="1"/>
  <c r="V6" i="1"/>
  <c r="W86" i="1"/>
  <c r="W70" i="1"/>
  <c r="W54" i="1"/>
  <c r="W38" i="1"/>
  <c r="W22" i="1"/>
  <c r="W78" i="1"/>
  <c r="W62" i="1"/>
  <c r="W46" i="1"/>
  <c r="W30" i="1"/>
  <c r="W14" i="1"/>
  <c r="W90" i="1"/>
  <c r="W82" i="1"/>
  <c r="W74" i="1"/>
  <c r="W66" i="1"/>
  <c r="W58" i="1"/>
  <c r="W50" i="1"/>
  <c r="W42" i="1"/>
  <c r="W34" i="1"/>
  <c r="W26" i="1"/>
  <c r="W18" i="1"/>
  <c r="W10" i="1"/>
  <c r="V93" i="1"/>
  <c r="W6" i="1"/>
  <c r="V92" i="1"/>
  <c r="W88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24" i="1"/>
  <c r="W20" i="1"/>
  <c r="W16" i="1"/>
  <c r="W12" i="1"/>
  <c r="W8" i="1"/>
  <c r="V94" i="1"/>
  <c r="W91" i="1"/>
  <c r="W89" i="1"/>
  <c r="W87" i="1"/>
  <c r="W85" i="1"/>
  <c r="W83" i="1"/>
  <c r="W81" i="1"/>
  <c r="W79" i="1"/>
  <c r="W77" i="1"/>
  <c r="W75" i="1"/>
  <c r="W73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K5" i="1"/>
  <c r="O5" i="1"/>
  <c r="L5" i="1"/>
  <c r="V85" i="1" l="1"/>
  <c r="V8" i="1"/>
  <c r="V9" i="1"/>
  <c r="V17" i="1"/>
  <c r="V43" i="1"/>
  <c r="V55" i="1"/>
  <c r="V13" i="1"/>
  <c r="V39" i="1"/>
  <c r="V51" i="1"/>
  <c r="V59" i="1"/>
  <c r="V77" i="1"/>
  <c r="V16" i="1"/>
  <c r="AI5" i="1"/>
  <c r="V12" i="1"/>
  <c r="V38" i="1"/>
  <c r="P5" i="1"/>
  <c r="V7" i="1"/>
  <c r="V11" i="1"/>
  <c r="V15" i="1"/>
  <c r="V19" i="1"/>
  <c r="V41" i="1"/>
  <c r="V45" i="1"/>
  <c r="V53" i="1"/>
  <c r="V57" i="1"/>
  <c r="V61" i="1"/>
  <c r="V75" i="1"/>
  <c r="V79" i="1"/>
  <c r="V10" i="1"/>
  <c r="V14" i="1"/>
  <c r="V18" i="1"/>
  <c r="V22" i="1"/>
  <c r="V24" i="1"/>
  <c r="V32" i="1"/>
  <c r="V34" i="1"/>
  <c r="V36" i="1"/>
  <c r="V40" i="1"/>
  <c r="V42" i="1"/>
  <c r="V44" i="1"/>
  <c r="V46" i="1"/>
  <c r="V48" i="1"/>
  <c r="V50" i="1"/>
  <c r="V52" i="1"/>
  <c r="V54" i="1"/>
  <c r="V56" i="1"/>
  <c r="V58" i="1"/>
  <c r="V60" i="1"/>
  <c r="V62" i="1"/>
  <c r="V66" i="1"/>
  <c r="V68" i="1"/>
  <c r="V70" i="1"/>
  <c r="V74" i="1"/>
  <c r="V76" i="1"/>
  <c r="V78" i="1"/>
  <c r="V82" i="1"/>
  <c r="V84" i="1"/>
  <c r="V86" i="1"/>
  <c r="V88" i="1"/>
  <c r="V90" i="1"/>
</calcChain>
</file>

<file path=xl/sharedStrings.xml><?xml version="1.0" encoding="utf-8"?>
<sst xmlns="http://schemas.openxmlformats.org/spreadsheetml/2006/main" count="382" uniqueCount="162">
  <si>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</si>
  <si>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</si>
  <si>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</si>
  <si>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</si>
  <si>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</si>
  <si>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</si>
  <si>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</si>
  <si>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</si>
  <si>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</si>
  <si>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</si>
  <si>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</si>
  <si>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</si>
  <si>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</si>
  <si>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</si>
  <si>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</si>
  <si>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</si>
  <si>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</si>
  <si>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</si>
  <si>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</si>
  <si>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</si>
  <si>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</si>
  <si>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</si>
  <si>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</si>
  <si>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05,05,</t>
  </si>
  <si>
    <t>07,05,</t>
  </si>
  <si>
    <t>01,05,</t>
  </si>
  <si>
    <t>30,04,</t>
  </si>
  <si>
    <t>24,04,</t>
  </si>
  <si>
    <t>23,04,</t>
  </si>
  <si>
    <t>17,04,</t>
  </si>
  <si>
    <t>16,04,</t>
  </si>
  <si>
    <t>10,04,</t>
  </si>
  <si>
    <t>09,04,</t>
  </si>
  <si>
    <t>03,04,</t>
  </si>
  <si>
    <t>02,04,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</si>
  <si>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</si>
  <si>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</si>
  <si>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</si>
  <si>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</si>
  <si>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</si>
  <si>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</si>
  <si>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</si>
  <si>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</si>
  <si>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</si>
  <si>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ТС Обжора / ТМА май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</si>
  <si>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</si>
  <si>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</si>
  <si>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</si>
  <si>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</si>
  <si>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</si>
  <si>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</si>
  <si>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</si>
  <si>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</si>
  <si>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</si>
  <si>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</si>
  <si>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</si>
  <si>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</si>
  <si>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</si>
  <si>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</si>
  <si>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>ТМА апрель_май</t>
  </si>
  <si>
    <t xml:space="preserve"> 236  Колбаса Рубленая ЗАПЕЧ. Дугушка ТМ Стародворье, вектор, в/к    ПОКОМ</t>
  </si>
  <si>
    <t>ТМА апрель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</si>
  <si>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</si>
  <si>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</si>
  <si>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</si>
  <si>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</si>
  <si>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</si>
  <si>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</si>
  <si>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</si>
  <si>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</si>
  <si>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</si>
  <si>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</si>
  <si>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</si>
  <si>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</si>
  <si>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ТС Обжора / 26,03,25 филиал обнулил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</si>
  <si>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</si>
  <si>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</si>
  <si>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</si>
  <si>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</si>
  <si>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</si>
  <si>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</si>
  <si>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</si>
  <si>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</si>
  <si>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</si>
  <si>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ТС Обжора / ТМА апрель_май</t>
  </si>
  <si>
    <t xml:space="preserve"> 309  Сосиски Сочинки с сыром 0,4 кг ТМ Стародворье  ПОКОМ</t>
  </si>
  <si>
    <t>ТС Обжора / завод не отгружает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</si>
  <si>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</si>
  <si>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</si>
  <si>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</si>
  <si>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</si>
  <si>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</si>
  <si>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потребности / 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</si>
  <si>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</si>
  <si>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</si>
  <si>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</si>
  <si>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</si>
  <si>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</si>
  <si>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</si>
  <si>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</si>
  <si>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</si>
  <si>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</si>
  <si>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</si>
  <si>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</si>
  <si>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</si>
  <si>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</si>
  <si>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</si>
  <si>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</si>
  <si>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</si>
  <si>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</si>
  <si>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</si>
  <si>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</si>
  <si>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</si>
  <si>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425 Сосиски Сливочные Вязанка Сливушки Весовые П/а мгс Вязанка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</si>
  <si>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</si>
  <si>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</si>
  <si>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нужно увеличить продажи / 09,12,24 в уценку 498кг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</si>
  <si>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</si>
  <si>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</si>
  <si>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</si>
  <si>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</si>
  <si>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</si>
  <si>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</si>
  <si>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22,01,25 в уценку 1989кг / ТМА апрель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</si>
  <si>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</si>
  <si>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</si>
  <si>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</si>
  <si>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</si>
  <si>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</si>
  <si>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</si>
  <si>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</si>
  <si>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</si>
  <si>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</si>
  <si>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</si>
  <si>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 xml:space="preserve"> 503 Колбаса Филейская со шпиком ТМ Вязанка в оболочке полиамид.ПОКОМ</t>
  </si>
  <si>
    <t>новинка</t>
  </si>
  <si>
    <t>090  Мини-салями со вкусом бекона,  0.05кг, ядрена копоть   ПОКОМ</t>
  </si>
  <si>
    <t>нужно увеличить продажи / новинка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</si>
  <si>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</si>
  <si>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</si>
  <si>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</si>
  <si>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</si>
  <si>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</si>
  <si>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20,01,25 в уценку 20кг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</si>
  <si>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</si>
  <si>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</si>
  <si>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не в матрице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</si>
  <si>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</si>
  <si>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</si>
  <si>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 02,04,25 заказываем</t>
    </r>
  </si>
  <si>
    <t>нужно увеличить продажи / ТС Обжора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</si>
  <si>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22,04,25 в уценку 34 кг / 25,01,25 в уценку 108кг</t>
    </r>
  </si>
  <si>
    <t>нужно увеличить продажи / ТС Обжора / 16,04,25 филиал обнулил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</si>
  <si>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ТС Обжора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</si>
  <si>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06,01,25 в уценку 13шт.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</si>
  <si>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11,03,25 списание 7кг (недостача) / 22,01,25 списание 10кг (недостача)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</si>
  <si>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20,12,24 в уценку 51кг</t>
    </r>
  </si>
  <si>
    <t>29,04,25 в уценку 30кг</t>
  </si>
  <si>
    <t>заказ</t>
  </si>
  <si>
    <t>10,05,(1)</t>
  </si>
  <si>
    <t>10,05,(2)</t>
  </si>
  <si>
    <t>10,05,(3)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</si>
</sst>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5" sqref="U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20" width="7" customWidth="1"/>
    <col min="21" max="21" width="13.42578125" customWidth="1"/>
    <col min="22" max="23" width="5" customWidth="1"/>
    <col min="24" max="33" width="6" customWidth="1"/>
    <col min="34" max="34" width="16.28515625" customWidth="1"/>
    <col min="35" max="37" width="7" customWidth="1"/>
    <col min="38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158</v>
      </c>
      <c r="R3" s="3" t="s">
        <v>158</v>
      </c>
      <c r="S3" s="3" t="s">
        <v>158</v>
      </c>
      <c r="T3" s="6" t="s">
        <v>16</v>
      </c>
      <c r="U3" s="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2" t="s">
        <v>22</v>
      </c>
      <c r="AK3" s="2" t="s">
        <v>22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159</v>
      </c>
      <c r="R4" s="1" t="s">
        <v>160</v>
      </c>
      <c r="S4" s="1" t="s">
        <v>161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/>
      <c r="AI4" s="1" t="s">
        <v>159</v>
      </c>
      <c r="AJ4" s="1" t="s">
        <v>160</v>
      </c>
      <c r="AK4" s="1" t="s">
        <v>161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SUM(E6:E498)</f>
        <v>40338.499000000011</v>
      </c>
      <c r="F5" s="4">
        <f>SUM(F6:F498)</f>
        <v>30334.178000000007</v>
      </c>
      <c r="G5" s="7"/>
      <c r="H5" s="1"/>
      <c r="I5" s="1"/>
      <c r="J5" s="4">
        <f t="shared" ref="J5:T5" si="0">SUM(J6:J498)</f>
        <v>39781.966999999997</v>
      </c>
      <c r="K5" s="4">
        <f t="shared" si="0"/>
        <v>556.53199999999993</v>
      </c>
      <c r="L5" s="4">
        <f t="shared" si="0"/>
        <v>38249.773000000008</v>
      </c>
      <c r="M5" s="4">
        <f t="shared" si="0"/>
        <v>2088.7259999999997</v>
      </c>
      <c r="N5" s="4">
        <f t="shared" si="0"/>
        <v>12576.129760000002</v>
      </c>
      <c r="O5" s="4">
        <f t="shared" si="0"/>
        <v>7649.9546000000037</v>
      </c>
      <c r="P5" s="4">
        <f t="shared" si="0"/>
        <v>32713.901840000006</v>
      </c>
      <c r="Q5" s="4">
        <f t="shared" si="0"/>
        <v>13533.901839999997</v>
      </c>
      <c r="R5" s="4">
        <f t="shared" ref="R5:S5" si="1">SUM(R6:R498)</f>
        <v>4460</v>
      </c>
      <c r="S5" s="4">
        <f t="shared" si="1"/>
        <v>14720</v>
      </c>
      <c r="T5" s="4">
        <f t="shared" si="0"/>
        <v>0</v>
      </c>
      <c r="U5" s="1"/>
      <c r="V5" s="1"/>
      <c r="W5" s="1"/>
      <c r="X5" s="4">
        <f t="shared" ref="X5:AG5" si="2">SUM(X6:X498)</f>
        <v>5986.6938</v>
      </c>
      <c r="Y5" s="4">
        <f t="shared" si="2"/>
        <v>6119.9913999999999</v>
      </c>
      <c r="Z5" s="4">
        <f t="shared" si="2"/>
        <v>5473.2701999999981</v>
      </c>
      <c r="AA5" s="4">
        <f t="shared" si="2"/>
        <v>6346.5061999999989</v>
      </c>
      <c r="AB5" s="4">
        <f t="shared" si="2"/>
        <v>8477.7435999999998</v>
      </c>
      <c r="AC5" s="4">
        <f t="shared" si="2"/>
        <v>8625.8881999999976</v>
      </c>
      <c r="AD5" s="4">
        <f t="shared" si="2"/>
        <v>6266.5460000000021</v>
      </c>
      <c r="AE5" s="4">
        <f t="shared" si="2"/>
        <v>6247.3584000000019</v>
      </c>
      <c r="AF5" s="4">
        <f t="shared" si="2"/>
        <v>6583.9965999999986</v>
      </c>
      <c r="AG5" s="4">
        <f t="shared" si="2"/>
        <v>6717.7835999999998</v>
      </c>
      <c r="AH5" s="1"/>
      <c r="AI5" s="4">
        <f>SUM(AI6:AI498)</f>
        <v>11006</v>
      </c>
      <c r="AJ5" s="4">
        <f t="shared" ref="AJ5:AK5" si="3">SUM(AJ6:AJ498)</f>
        <v>4160</v>
      </c>
      <c r="AK5" s="4">
        <f t="shared" si="3"/>
        <v>12455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35</v>
      </c>
      <c r="B6" s="1" t="s">
        <v>36</v>
      </c>
      <c r="C6" s="1">
        <v>363.25599999999997</v>
      </c>
      <c r="D6" s="1">
        <v>339.92200000000003</v>
      </c>
      <c r="E6" s="1">
        <v>340.60599999999999</v>
      </c>
      <c r="F6" s="1">
        <v>311.37799999999999</v>
      </c>
      <c r="G6" s="7">
        <v>1</v>
      </c>
      <c r="H6" s="1">
        <v>50</v>
      </c>
      <c r="I6" s="1" t="s">
        <v>37</v>
      </c>
      <c r="J6" s="1">
        <v>330.8</v>
      </c>
      <c r="K6" s="1">
        <f t="shared" ref="K6:K37" si="4">E6-J6</f>
        <v>9.8059999999999832</v>
      </c>
      <c r="L6" s="1">
        <f>E6-M6</f>
        <v>340.60599999999999</v>
      </c>
      <c r="M6" s="1"/>
      <c r="N6" s="1">
        <v>25.39917999999977</v>
      </c>
      <c r="O6" s="1">
        <f>L6/5</f>
        <v>68.121200000000002</v>
      </c>
      <c r="P6" s="5">
        <f>10*O6-N6-F6</f>
        <v>344.43482000000023</v>
      </c>
      <c r="Q6" s="5">
        <f>P6-R6-S6</f>
        <v>144.43482000000023</v>
      </c>
      <c r="R6" s="5"/>
      <c r="S6" s="5">
        <v>200</v>
      </c>
      <c r="T6" s="5"/>
      <c r="U6" s="1"/>
      <c r="V6" s="1">
        <f>(F6+N6+P6)/O6</f>
        <v>10</v>
      </c>
      <c r="W6" s="1">
        <f>(F6+N6)/O6</f>
        <v>4.9437940024544451</v>
      </c>
      <c r="X6" s="1">
        <v>55.548399999999987</v>
      </c>
      <c r="Y6" s="1">
        <v>63.828999999999994</v>
      </c>
      <c r="Z6" s="1">
        <v>66.383400000000009</v>
      </c>
      <c r="AA6" s="1">
        <v>57.266800000000003</v>
      </c>
      <c r="AB6" s="1">
        <v>66.631200000000007</v>
      </c>
      <c r="AC6" s="1">
        <v>61.940800000000003</v>
      </c>
      <c r="AD6" s="1">
        <v>60.128399999999999</v>
      </c>
      <c r="AE6" s="1">
        <v>58.212000000000003</v>
      </c>
      <c r="AF6" s="1">
        <v>45.116999999999997</v>
      </c>
      <c r="AG6" s="1">
        <v>68.706600000000009</v>
      </c>
      <c r="AH6" s="1"/>
      <c r="AI6" s="1">
        <f>ROUND(G6*Q6,0)</f>
        <v>144</v>
      </c>
      <c r="AJ6" s="1">
        <f>ROUND(G6*R6,0)</f>
        <v>0</v>
      </c>
      <c r="AK6" s="1">
        <f>ROUND(G6*S6,0)</f>
        <v>200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38</v>
      </c>
      <c r="B7" s="1" t="s">
        <v>36</v>
      </c>
      <c r="C7" s="1">
        <v>338.39100000000002</v>
      </c>
      <c r="D7" s="1">
        <v>128.07300000000001</v>
      </c>
      <c r="E7" s="1">
        <v>299.04899999999998</v>
      </c>
      <c r="F7" s="1">
        <v>125.259</v>
      </c>
      <c r="G7" s="7">
        <v>1</v>
      </c>
      <c r="H7" s="1">
        <v>45</v>
      </c>
      <c r="I7" s="1" t="s">
        <v>37</v>
      </c>
      <c r="J7" s="1">
        <v>290.86399999999998</v>
      </c>
      <c r="K7" s="1">
        <f t="shared" si="4"/>
        <v>8.1850000000000023</v>
      </c>
      <c r="L7" s="1">
        <f t="shared" ref="L7:L70" si="5">E7-M7</f>
        <v>256.76799999999997</v>
      </c>
      <c r="M7" s="1">
        <v>42.280999999999999</v>
      </c>
      <c r="N7" s="1"/>
      <c r="O7" s="1">
        <f t="shared" ref="O7:O70" si="6">L7/5</f>
        <v>51.353599999999993</v>
      </c>
      <c r="P7" s="5">
        <f>8*O7-N7-F7</f>
        <v>285.56979999999993</v>
      </c>
      <c r="Q7" s="5">
        <f t="shared" ref="Q7:Q70" si="7">P7-R7-S7</f>
        <v>185.56979999999993</v>
      </c>
      <c r="R7" s="5"/>
      <c r="S7" s="5">
        <v>100</v>
      </c>
      <c r="T7" s="5"/>
      <c r="U7" s="1"/>
      <c r="V7" s="1">
        <f t="shared" ref="V7:V70" si="8">(F7+N7+P7)/O7</f>
        <v>8</v>
      </c>
      <c r="W7" s="1">
        <f t="shared" ref="W7:W70" si="9">(F7+N7)/O7</f>
        <v>2.4391474015453642</v>
      </c>
      <c r="X7" s="1">
        <v>31.659800000000001</v>
      </c>
      <c r="Y7" s="1">
        <v>37.250799999999998</v>
      </c>
      <c r="Z7" s="1">
        <v>43.577399999999997</v>
      </c>
      <c r="AA7" s="1">
        <v>27.5974</v>
      </c>
      <c r="AB7" s="1">
        <v>59.238799999999998</v>
      </c>
      <c r="AC7" s="1">
        <v>56.888199999999998</v>
      </c>
      <c r="AD7" s="1">
        <v>63.382199999999997</v>
      </c>
      <c r="AE7" s="1">
        <v>57.285400000000003</v>
      </c>
      <c r="AF7" s="1">
        <v>34.498199999999997</v>
      </c>
      <c r="AG7" s="1">
        <v>32.542400000000001</v>
      </c>
      <c r="AH7" s="1"/>
      <c r="AI7" s="1">
        <f t="shared" ref="AI7:AI70" si="10">ROUND(G7*Q7,0)</f>
        <v>186</v>
      </c>
      <c r="AJ7" s="1">
        <f t="shared" ref="AJ7:AJ70" si="11">ROUND(G7*R7,0)</f>
        <v>0</v>
      </c>
      <c r="AK7" s="1">
        <f t="shared" ref="AK7:AK70" si="12">ROUND(G7*S7,0)</f>
        <v>100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39</v>
      </c>
      <c r="B8" s="1" t="s">
        <v>36</v>
      </c>
      <c r="C8" s="1">
        <v>878.66600000000005</v>
      </c>
      <c r="D8" s="1">
        <v>1260.2080000000001</v>
      </c>
      <c r="E8" s="1">
        <v>982.101</v>
      </c>
      <c r="F8" s="1">
        <v>1010.023</v>
      </c>
      <c r="G8" s="7">
        <v>1</v>
      </c>
      <c r="H8" s="1">
        <v>45</v>
      </c>
      <c r="I8" s="1" t="s">
        <v>37</v>
      </c>
      <c r="J8" s="1">
        <v>950.07</v>
      </c>
      <c r="K8" s="1">
        <f t="shared" si="4"/>
        <v>32.030999999999949</v>
      </c>
      <c r="L8" s="1">
        <f t="shared" si="5"/>
        <v>940.38599999999997</v>
      </c>
      <c r="M8" s="1">
        <v>41.715000000000003</v>
      </c>
      <c r="N8" s="1">
        <v>180.52696</v>
      </c>
      <c r="O8" s="1">
        <f t="shared" si="6"/>
        <v>188.0772</v>
      </c>
      <c r="P8" s="5">
        <f t="shared" ref="P8:P17" si="13">10*O8-N8-F8</f>
        <v>690.22203999999999</v>
      </c>
      <c r="Q8" s="5">
        <f t="shared" si="7"/>
        <v>290.22203999999999</v>
      </c>
      <c r="R8" s="5"/>
      <c r="S8" s="5">
        <v>400</v>
      </c>
      <c r="T8" s="5"/>
      <c r="U8" s="1"/>
      <c r="V8" s="1">
        <f t="shared" si="8"/>
        <v>10</v>
      </c>
      <c r="W8" s="1">
        <f t="shared" si="9"/>
        <v>6.3301131662955425</v>
      </c>
      <c r="X8" s="1">
        <v>184.86920000000001</v>
      </c>
      <c r="Y8" s="1">
        <v>195.48779999999999</v>
      </c>
      <c r="Z8" s="1">
        <v>152.99680000000001</v>
      </c>
      <c r="AA8" s="1">
        <v>138.26400000000001</v>
      </c>
      <c r="AB8" s="1">
        <v>166.60939999999999</v>
      </c>
      <c r="AC8" s="1">
        <v>164.27279999999999</v>
      </c>
      <c r="AD8" s="1">
        <v>143.53819999999999</v>
      </c>
      <c r="AE8" s="1">
        <v>127.19280000000001</v>
      </c>
      <c r="AF8" s="1">
        <v>89.702200000000005</v>
      </c>
      <c r="AG8" s="1">
        <v>109.47539999999999</v>
      </c>
      <c r="AH8" s="1"/>
      <c r="AI8" s="1">
        <f t="shared" si="10"/>
        <v>290</v>
      </c>
      <c r="AJ8" s="1">
        <f t="shared" si="11"/>
        <v>0</v>
      </c>
      <c r="AK8" s="1">
        <f t="shared" si="12"/>
        <v>400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40</v>
      </c>
      <c r="B9" s="1" t="s">
        <v>41</v>
      </c>
      <c r="C9" s="1">
        <v>854</v>
      </c>
      <c r="D9" s="1">
        <v>396</v>
      </c>
      <c r="E9" s="1">
        <v>753</v>
      </c>
      <c r="F9" s="1">
        <v>376</v>
      </c>
      <c r="G9" s="7">
        <v>0.45</v>
      </c>
      <c r="H9" s="1">
        <v>45</v>
      </c>
      <c r="I9" s="1" t="s">
        <v>37</v>
      </c>
      <c r="J9" s="1">
        <v>763</v>
      </c>
      <c r="K9" s="1">
        <f t="shared" si="4"/>
        <v>-10</v>
      </c>
      <c r="L9" s="1">
        <f t="shared" si="5"/>
        <v>663</v>
      </c>
      <c r="M9" s="1">
        <v>90</v>
      </c>
      <c r="N9" s="1">
        <v>348.8</v>
      </c>
      <c r="O9" s="1">
        <f t="shared" si="6"/>
        <v>132.6</v>
      </c>
      <c r="P9" s="5">
        <f t="shared" si="13"/>
        <v>601.20000000000005</v>
      </c>
      <c r="Q9" s="5">
        <f t="shared" si="7"/>
        <v>301.20000000000005</v>
      </c>
      <c r="R9" s="5"/>
      <c r="S9" s="5">
        <v>300</v>
      </c>
      <c r="T9" s="5"/>
      <c r="U9" s="1"/>
      <c r="V9" s="1">
        <f t="shared" si="8"/>
        <v>10</v>
      </c>
      <c r="W9" s="1">
        <f t="shared" si="9"/>
        <v>5.4660633484162897</v>
      </c>
      <c r="X9" s="1">
        <v>120.8</v>
      </c>
      <c r="Y9" s="1">
        <v>110.2</v>
      </c>
      <c r="Z9" s="1">
        <v>114.2</v>
      </c>
      <c r="AA9" s="1">
        <v>140.80000000000001</v>
      </c>
      <c r="AB9" s="1">
        <v>162</v>
      </c>
      <c r="AC9" s="1">
        <v>262.39999999999998</v>
      </c>
      <c r="AD9" s="1">
        <v>315.2</v>
      </c>
      <c r="AE9" s="1">
        <v>353.4</v>
      </c>
      <c r="AF9" s="1">
        <v>280.2</v>
      </c>
      <c r="AG9" s="1">
        <v>187.2</v>
      </c>
      <c r="AH9" s="1" t="s">
        <v>42</v>
      </c>
      <c r="AI9" s="1">
        <f t="shared" si="10"/>
        <v>136</v>
      </c>
      <c r="AJ9" s="1">
        <f t="shared" si="11"/>
        <v>0</v>
      </c>
      <c r="AK9" s="1">
        <f t="shared" si="12"/>
        <v>135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43</v>
      </c>
      <c r="B10" s="1" t="s">
        <v>41</v>
      </c>
      <c r="C10" s="1">
        <v>2189</v>
      </c>
      <c r="D10" s="1">
        <v>402</v>
      </c>
      <c r="E10" s="1">
        <v>1439</v>
      </c>
      <c r="F10" s="1">
        <v>1009</v>
      </c>
      <c r="G10" s="7">
        <v>0.45</v>
      </c>
      <c r="H10" s="1">
        <v>45</v>
      </c>
      <c r="I10" s="1" t="s">
        <v>37</v>
      </c>
      <c r="J10" s="1">
        <v>1451</v>
      </c>
      <c r="K10" s="1">
        <f t="shared" si="4"/>
        <v>-12</v>
      </c>
      <c r="L10" s="1">
        <f t="shared" si="5"/>
        <v>1349</v>
      </c>
      <c r="M10" s="1">
        <v>90</v>
      </c>
      <c r="N10" s="1">
        <v>238.40000000000009</v>
      </c>
      <c r="O10" s="1">
        <f t="shared" si="6"/>
        <v>269.8</v>
      </c>
      <c r="P10" s="5">
        <f t="shared" si="13"/>
        <v>1450.6</v>
      </c>
      <c r="Q10" s="5">
        <f t="shared" si="7"/>
        <v>550.59999999999991</v>
      </c>
      <c r="R10" s="5"/>
      <c r="S10" s="5">
        <v>900</v>
      </c>
      <c r="T10" s="5"/>
      <c r="U10" s="1"/>
      <c r="V10" s="1">
        <f t="shared" si="8"/>
        <v>10</v>
      </c>
      <c r="W10" s="1">
        <f t="shared" si="9"/>
        <v>4.6234247590808009</v>
      </c>
      <c r="X10" s="1">
        <v>188.8</v>
      </c>
      <c r="Y10" s="1">
        <v>188.6</v>
      </c>
      <c r="Z10" s="1">
        <v>197.2</v>
      </c>
      <c r="AA10" s="1">
        <v>213</v>
      </c>
      <c r="AB10" s="1">
        <v>238.4</v>
      </c>
      <c r="AC10" s="1">
        <v>268.8</v>
      </c>
      <c r="AD10" s="1">
        <v>255.2</v>
      </c>
      <c r="AE10" s="1">
        <v>258.2</v>
      </c>
      <c r="AF10" s="1">
        <v>260.39999999999998</v>
      </c>
      <c r="AG10" s="1">
        <v>263.2174</v>
      </c>
      <c r="AH10" s="1" t="s">
        <v>44</v>
      </c>
      <c r="AI10" s="1">
        <f t="shared" si="10"/>
        <v>248</v>
      </c>
      <c r="AJ10" s="1">
        <f t="shared" si="11"/>
        <v>0</v>
      </c>
      <c r="AK10" s="1">
        <f t="shared" si="12"/>
        <v>405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45</v>
      </c>
      <c r="B11" s="1" t="s">
        <v>41</v>
      </c>
      <c r="C11" s="1">
        <v>138</v>
      </c>
      <c r="D11" s="1">
        <v>60</v>
      </c>
      <c r="E11" s="1">
        <v>79</v>
      </c>
      <c r="F11" s="1">
        <v>110</v>
      </c>
      <c r="G11" s="7">
        <v>0.17</v>
      </c>
      <c r="H11" s="1">
        <v>180</v>
      </c>
      <c r="I11" s="1" t="s">
        <v>37</v>
      </c>
      <c r="J11" s="1">
        <v>80</v>
      </c>
      <c r="K11" s="1">
        <f t="shared" si="4"/>
        <v>-1</v>
      </c>
      <c r="L11" s="1">
        <f t="shared" si="5"/>
        <v>79</v>
      </c>
      <c r="M11" s="1"/>
      <c r="N11" s="1">
        <v>55.399999999999977</v>
      </c>
      <c r="O11" s="1">
        <f t="shared" si="6"/>
        <v>15.8</v>
      </c>
      <c r="P11" s="5"/>
      <c r="Q11" s="5">
        <f t="shared" si="7"/>
        <v>0</v>
      </c>
      <c r="R11" s="5"/>
      <c r="S11" s="5"/>
      <c r="T11" s="5"/>
      <c r="U11" s="1"/>
      <c r="V11" s="1">
        <f t="shared" si="8"/>
        <v>10.468354430379746</v>
      </c>
      <c r="W11" s="1">
        <f t="shared" si="9"/>
        <v>10.468354430379746</v>
      </c>
      <c r="X11" s="1">
        <v>16.399999999999999</v>
      </c>
      <c r="Y11" s="1">
        <v>12.4</v>
      </c>
      <c r="Z11" s="1">
        <v>17.8</v>
      </c>
      <c r="AA11" s="1">
        <v>17.600000000000001</v>
      </c>
      <c r="AB11" s="1">
        <v>17</v>
      </c>
      <c r="AC11" s="1">
        <v>18.600000000000001</v>
      </c>
      <c r="AD11" s="1">
        <v>20.2</v>
      </c>
      <c r="AE11" s="1">
        <v>16.399999999999999</v>
      </c>
      <c r="AF11" s="1">
        <v>24.6</v>
      </c>
      <c r="AG11" s="1">
        <v>29.8</v>
      </c>
      <c r="AH11" s="1" t="s">
        <v>42</v>
      </c>
      <c r="AI11" s="1">
        <f t="shared" si="10"/>
        <v>0</v>
      </c>
      <c r="AJ11" s="1">
        <f t="shared" si="11"/>
        <v>0</v>
      </c>
      <c r="AK11" s="1">
        <f t="shared" si="12"/>
        <v>0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46</v>
      </c>
      <c r="B12" s="1" t="s">
        <v>41</v>
      </c>
      <c r="C12" s="1">
        <v>28</v>
      </c>
      <c r="D12" s="1"/>
      <c r="E12" s="1">
        <v>1</v>
      </c>
      <c r="F12" s="1">
        <v>24</v>
      </c>
      <c r="G12" s="7">
        <v>0.3</v>
      </c>
      <c r="H12" s="1">
        <v>40</v>
      </c>
      <c r="I12" s="1" t="s">
        <v>37</v>
      </c>
      <c r="J12" s="1">
        <v>3</v>
      </c>
      <c r="K12" s="1">
        <f t="shared" si="4"/>
        <v>-2</v>
      </c>
      <c r="L12" s="1">
        <f t="shared" si="5"/>
        <v>1</v>
      </c>
      <c r="M12" s="1"/>
      <c r="N12" s="1"/>
      <c r="O12" s="1">
        <f t="shared" si="6"/>
        <v>0.2</v>
      </c>
      <c r="P12" s="5"/>
      <c r="Q12" s="5">
        <f t="shared" si="7"/>
        <v>0</v>
      </c>
      <c r="R12" s="5"/>
      <c r="S12" s="5"/>
      <c r="T12" s="5"/>
      <c r="U12" s="1"/>
      <c r="V12" s="1">
        <f t="shared" si="8"/>
        <v>120</v>
      </c>
      <c r="W12" s="1">
        <f t="shared" si="9"/>
        <v>120</v>
      </c>
      <c r="X12" s="1">
        <v>0.8</v>
      </c>
      <c r="Y12" s="1">
        <v>0.6</v>
      </c>
      <c r="Z12" s="1">
        <v>2.4</v>
      </c>
      <c r="AA12" s="1">
        <v>2.8</v>
      </c>
      <c r="AB12" s="1">
        <v>1.2</v>
      </c>
      <c r="AC12" s="1">
        <v>1</v>
      </c>
      <c r="AD12" s="1">
        <v>2.6</v>
      </c>
      <c r="AE12" s="1">
        <v>2.8</v>
      </c>
      <c r="AF12" s="1">
        <v>0.2</v>
      </c>
      <c r="AG12" s="1">
        <v>0</v>
      </c>
      <c r="AH12" s="21" t="s">
        <v>47</v>
      </c>
      <c r="AI12" s="1">
        <f t="shared" si="10"/>
        <v>0</v>
      </c>
      <c r="AJ12" s="1">
        <f t="shared" si="11"/>
        <v>0</v>
      </c>
      <c r="AK12" s="1">
        <f t="shared" si="12"/>
        <v>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48</v>
      </c>
      <c r="B13" s="1" t="s">
        <v>41</v>
      </c>
      <c r="C13" s="1">
        <v>355</v>
      </c>
      <c r="D13" s="1">
        <v>90</v>
      </c>
      <c r="E13" s="1">
        <v>225</v>
      </c>
      <c r="F13" s="1">
        <v>209</v>
      </c>
      <c r="G13" s="7">
        <v>0.17</v>
      </c>
      <c r="H13" s="1">
        <v>180</v>
      </c>
      <c r="I13" s="1" t="s">
        <v>37</v>
      </c>
      <c r="J13" s="1">
        <v>225</v>
      </c>
      <c r="K13" s="1">
        <f t="shared" si="4"/>
        <v>0</v>
      </c>
      <c r="L13" s="1">
        <f t="shared" si="5"/>
        <v>195</v>
      </c>
      <c r="M13" s="1">
        <v>30</v>
      </c>
      <c r="N13" s="1"/>
      <c r="O13" s="1">
        <f t="shared" si="6"/>
        <v>39</v>
      </c>
      <c r="P13" s="5">
        <f t="shared" si="13"/>
        <v>181</v>
      </c>
      <c r="Q13" s="5">
        <f t="shared" si="7"/>
        <v>181</v>
      </c>
      <c r="R13" s="5"/>
      <c r="S13" s="5"/>
      <c r="T13" s="5"/>
      <c r="U13" s="1"/>
      <c r="V13" s="1">
        <f t="shared" si="8"/>
        <v>10</v>
      </c>
      <c r="W13" s="1">
        <f t="shared" si="9"/>
        <v>5.3589743589743586</v>
      </c>
      <c r="X13" s="1">
        <v>28.6</v>
      </c>
      <c r="Y13" s="1">
        <v>26.4</v>
      </c>
      <c r="Z13" s="1">
        <v>7.2</v>
      </c>
      <c r="AA13" s="1">
        <v>28.6</v>
      </c>
      <c r="AB13" s="1">
        <v>50</v>
      </c>
      <c r="AC13" s="1">
        <v>42.8</v>
      </c>
      <c r="AD13" s="1">
        <v>18.8</v>
      </c>
      <c r="AE13" s="1">
        <v>18.399999999999999</v>
      </c>
      <c r="AF13" s="1">
        <v>8.8000000000000007</v>
      </c>
      <c r="AG13" s="1">
        <v>21.4</v>
      </c>
      <c r="AH13" s="1"/>
      <c r="AI13" s="1">
        <f t="shared" si="10"/>
        <v>31</v>
      </c>
      <c r="AJ13" s="1">
        <f t="shared" si="11"/>
        <v>0</v>
      </c>
      <c r="AK13" s="1">
        <f t="shared" si="12"/>
        <v>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49</v>
      </c>
      <c r="B14" s="1" t="s">
        <v>41</v>
      </c>
      <c r="C14" s="1">
        <v>37</v>
      </c>
      <c r="D14" s="1"/>
      <c r="E14" s="1">
        <v>7</v>
      </c>
      <c r="F14" s="1">
        <v>28</v>
      </c>
      <c r="G14" s="7">
        <v>0.35</v>
      </c>
      <c r="H14" s="1">
        <v>50</v>
      </c>
      <c r="I14" s="1" t="s">
        <v>37</v>
      </c>
      <c r="J14" s="1">
        <v>7</v>
      </c>
      <c r="K14" s="1">
        <f t="shared" si="4"/>
        <v>0</v>
      </c>
      <c r="L14" s="1">
        <f t="shared" si="5"/>
        <v>7</v>
      </c>
      <c r="M14" s="1"/>
      <c r="N14" s="1"/>
      <c r="O14" s="1">
        <f t="shared" si="6"/>
        <v>1.4</v>
      </c>
      <c r="P14" s="5"/>
      <c r="Q14" s="5">
        <f t="shared" si="7"/>
        <v>0</v>
      </c>
      <c r="R14" s="5"/>
      <c r="S14" s="5"/>
      <c r="T14" s="5"/>
      <c r="U14" s="1"/>
      <c r="V14" s="1">
        <f t="shared" si="8"/>
        <v>20</v>
      </c>
      <c r="W14" s="1">
        <f t="shared" si="9"/>
        <v>20</v>
      </c>
      <c r="X14" s="1">
        <v>1</v>
      </c>
      <c r="Y14" s="1">
        <v>1</v>
      </c>
      <c r="Z14" s="1">
        <v>1.2</v>
      </c>
      <c r="AA14" s="1">
        <v>1.2</v>
      </c>
      <c r="AB14" s="1">
        <v>1.2</v>
      </c>
      <c r="AC14" s="1">
        <v>1</v>
      </c>
      <c r="AD14" s="1">
        <v>0</v>
      </c>
      <c r="AE14" s="1">
        <v>0</v>
      </c>
      <c r="AF14" s="1">
        <v>0</v>
      </c>
      <c r="AG14" s="1">
        <v>0</v>
      </c>
      <c r="AH14" s="22" t="s">
        <v>149</v>
      </c>
      <c r="AI14" s="1">
        <f t="shared" si="10"/>
        <v>0</v>
      </c>
      <c r="AJ14" s="1">
        <f t="shared" si="11"/>
        <v>0</v>
      </c>
      <c r="AK14" s="1">
        <f t="shared" si="12"/>
        <v>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50</v>
      </c>
      <c r="B15" s="1" t="s">
        <v>41</v>
      </c>
      <c r="C15" s="1">
        <v>81</v>
      </c>
      <c r="D15" s="1">
        <v>66</v>
      </c>
      <c r="E15" s="1">
        <v>35</v>
      </c>
      <c r="F15" s="1">
        <v>109</v>
      </c>
      <c r="G15" s="7">
        <v>0.35</v>
      </c>
      <c r="H15" s="1">
        <v>50</v>
      </c>
      <c r="I15" s="1" t="s">
        <v>37</v>
      </c>
      <c r="J15" s="1">
        <v>36</v>
      </c>
      <c r="K15" s="1">
        <f t="shared" si="4"/>
        <v>-1</v>
      </c>
      <c r="L15" s="1">
        <f t="shared" si="5"/>
        <v>35</v>
      </c>
      <c r="M15" s="1"/>
      <c r="N15" s="1">
        <v>7.180000000000021</v>
      </c>
      <c r="O15" s="1">
        <f t="shared" si="6"/>
        <v>7</v>
      </c>
      <c r="P15" s="5"/>
      <c r="Q15" s="5">
        <f t="shared" si="7"/>
        <v>0</v>
      </c>
      <c r="R15" s="5"/>
      <c r="S15" s="5"/>
      <c r="T15" s="5"/>
      <c r="U15" s="1"/>
      <c r="V15" s="1">
        <f t="shared" si="8"/>
        <v>16.59714285714286</v>
      </c>
      <c r="W15" s="1">
        <f t="shared" si="9"/>
        <v>16.59714285714286</v>
      </c>
      <c r="X15" s="1">
        <v>10.8</v>
      </c>
      <c r="Y15" s="1">
        <v>12.8</v>
      </c>
      <c r="Z15" s="1">
        <v>13.4</v>
      </c>
      <c r="AA15" s="1">
        <v>8.1999999999999993</v>
      </c>
      <c r="AB15" s="1">
        <v>9.1999999999999993</v>
      </c>
      <c r="AC15" s="1">
        <v>17</v>
      </c>
      <c r="AD15" s="1">
        <v>19.8</v>
      </c>
      <c r="AE15" s="1">
        <v>15.2</v>
      </c>
      <c r="AF15" s="1">
        <v>19.2</v>
      </c>
      <c r="AG15" s="1">
        <v>18</v>
      </c>
      <c r="AH15" s="22" t="s">
        <v>150</v>
      </c>
      <c r="AI15" s="1">
        <f t="shared" si="10"/>
        <v>0</v>
      </c>
      <c r="AJ15" s="1">
        <f t="shared" si="11"/>
        <v>0</v>
      </c>
      <c r="AK15" s="1">
        <f t="shared" si="12"/>
        <v>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51</v>
      </c>
      <c r="B16" s="1" t="s">
        <v>36</v>
      </c>
      <c r="C16" s="1">
        <v>2004.3330000000001</v>
      </c>
      <c r="D16" s="1">
        <v>105.833</v>
      </c>
      <c r="E16" s="1">
        <v>1198.1590000000001</v>
      </c>
      <c r="F16" s="1">
        <v>741.19600000000003</v>
      </c>
      <c r="G16" s="7">
        <v>1</v>
      </c>
      <c r="H16" s="1">
        <v>55</v>
      </c>
      <c r="I16" s="1" t="s">
        <v>37</v>
      </c>
      <c r="J16" s="1">
        <v>1144.4169999999999</v>
      </c>
      <c r="K16" s="1">
        <f t="shared" si="4"/>
        <v>53.742000000000189</v>
      </c>
      <c r="L16" s="1">
        <f t="shared" si="5"/>
        <v>1198.1590000000001</v>
      </c>
      <c r="M16" s="1"/>
      <c r="N16" s="1">
        <v>465.25319999999988</v>
      </c>
      <c r="O16" s="1">
        <f t="shared" si="6"/>
        <v>239.63180000000003</v>
      </c>
      <c r="P16" s="5">
        <f t="shared" si="13"/>
        <v>1189.8688000000002</v>
      </c>
      <c r="Q16" s="5">
        <f t="shared" si="7"/>
        <v>589.86880000000019</v>
      </c>
      <c r="R16" s="5"/>
      <c r="S16" s="5">
        <v>600</v>
      </c>
      <c r="T16" s="5"/>
      <c r="U16" s="1"/>
      <c r="V16" s="1">
        <f t="shared" si="8"/>
        <v>10</v>
      </c>
      <c r="W16" s="1">
        <f t="shared" si="9"/>
        <v>5.0345955753785594</v>
      </c>
      <c r="X16" s="1">
        <v>183.0086</v>
      </c>
      <c r="Y16" s="1">
        <v>189.28960000000001</v>
      </c>
      <c r="Z16" s="1">
        <v>240.2998</v>
      </c>
      <c r="AA16" s="1">
        <v>226.59880000000001</v>
      </c>
      <c r="AB16" s="1">
        <v>298.38760000000002</v>
      </c>
      <c r="AC16" s="1">
        <v>274.70600000000002</v>
      </c>
      <c r="AD16" s="1">
        <v>206.38939999999999</v>
      </c>
      <c r="AE16" s="1">
        <v>193.7028</v>
      </c>
      <c r="AF16" s="1">
        <v>201.4074</v>
      </c>
      <c r="AG16" s="1">
        <v>310.33399999999989</v>
      </c>
      <c r="AH16" s="1"/>
      <c r="AI16" s="1">
        <f t="shared" si="10"/>
        <v>590</v>
      </c>
      <c r="AJ16" s="1">
        <f t="shared" si="11"/>
        <v>0</v>
      </c>
      <c r="AK16" s="1">
        <f t="shared" si="12"/>
        <v>600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52</v>
      </c>
      <c r="B17" s="1" t="s">
        <v>36</v>
      </c>
      <c r="C17" s="1">
        <v>4103.1670000000004</v>
      </c>
      <c r="D17" s="1">
        <v>1283.058</v>
      </c>
      <c r="E17" s="1">
        <v>2681.9769999999999</v>
      </c>
      <c r="F17" s="1">
        <v>2478.11</v>
      </c>
      <c r="G17" s="7">
        <v>1</v>
      </c>
      <c r="H17" s="1">
        <v>50</v>
      </c>
      <c r="I17" s="1" t="s">
        <v>37</v>
      </c>
      <c r="J17" s="1">
        <v>2693.7550000000001</v>
      </c>
      <c r="K17" s="1">
        <f t="shared" si="4"/>
        <v>-11.778000000000247</v>
      </c>
      <c r="L17" s="1">
        <f t="shared" si="5"/>
        <v>2531.0969999999998</v>
      </c>
      <c r="M17" s="1">
        <v>150.88</v>
      </c>
      <c r="N17" s="1"/>
      <c r="O17" s="1">
        <f t="shared" si="6"/>
        <v>506.21939999999995</v>
      </c>
      <c r="P17" s="5">
        <f t="shared" si="13"/>
        <v>2584.0839999999994</v>
      </c>
      <c r="Q17" s="5">
        <f t="shared" si="7"/>
        <v>884.08399999999938</v>
      </c>
      <c r="R17" s="5">
        <v>500</v>
      </c>
      <c r="S17" s="5">
        <v>1200</v>
      </c>
      <c r="T17" s="5"/>
      <c r="U17" s="1"/>
      <c r="V17" s="1">
        <f t="shared" si="8"/>
        <v>10</v>
      </c>
      <c r="W17" s="1">
        <f t="shared" si="9"/>
        <v>4.8953279941464123</v>
      </c>
      <c r="X17" s="1">
        <v>258.78960000000001</v>
      </c>
      <c r="Y17" s="1">
        <v>295.37479999999999</v>
      </c>
      <c r="Z17" s="1">
        <v>259.1234</v>
      </c>
      <c r="AA17" s="1">
        <v>411.70480000000009</v>
      </c>
      <c r="AB17" s="1">
        <v>546.6848</v>
      </c>
      <c r="AC17" s="1">
        <v>527.30619999999999</v>
      </c>
      <c r="AD17" s="1">
        <v>267.09339999999997</v>
      </c>
      <c r="AE17" s="1">
        <v>251.4836</v>
      </c>
      <c r="AF17" s="1">
        <v>292.53859999999997</v>
      </c>
      <c r="AG17" s="1">
        <v>235.83619999999999</v>
      </c>
      <c r="AH17" s="1" t="s">
        <v>53</v>
      </c>
      <c r="AI17" s="1">
        <f t="shared" si="10"/>
        <v>884</v>
      </c>
      <c r="AJ17" s="1">
        <f t="shared" si="11"/>
        <v>500</v>
      </c>
      <c r="AK17" s="1">
        <f t="shared" si="12"/>
        <v>1200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54</v>
      </c>
      <c r="B18" s="1" t="s">
        <v>36</v>
      </c>
      <c r="C18" s="1">
        <v>255.96899999999999</v>
      </c>
      <c r="D18" s="1">
        <v>147.70599999999999</v>
      </c>
      <c r="E18" s="1">
        <v>115.122</v>
      </c>
      <c r="F18" s="1">
        <v>228.75</v>
      </c>
      <c r="G18" s="7">
        <v>1</v>
      </c>
      <c r="H18" s="1">
        <v>60</v>
      </c>
      <c r="I18" s="1" t="s">
        <v>37</v>
      </c>
      <c r="J18" s="1">
        <v>109</v>
      </c>
      <c r="K18" s="1">
        <f t="shared" si="4"/>
        <v>6.1219999999999999</v>
      </c>
      <c r="L18" s="1">
        <f t="shared" si="5"/>
        <v>115.122</v>
      </c>
      <c r="M18" s="1"/>
      <c r="N18" s="1"/>
      <c r="O18" s="1">
        <f t="shared" si="6"/>
        <v>23.0244</v>
      </c>
      <c r="P18" s="5"/>
      <c r="Q18" s="5">
        <f t="shared" si="7"/>
        <v>0</v>
      </c>
      <c r="R18" s="5"/>
      <c r="S18" s="5"/>
      <c r="T18" s="5"/>
      <c r="U18" s="1"/>
      <c r="V18" s="1">
        <f t="shared" si="8"/>
        <v>9.9351123156303753</v>
      </c>
      <c r="W18" s="1">
        <f t="shared" si="9"/>
        <v>9.9351123156303753</v>
      </c>
      <c r="X18" s="1">
        <v>28.3368</v>
      </c>
      <c r="Y18" s="1">
        <v>33.311799999999998</v>
      </c>
      <c r="Z18" s="1">
        <v>28.842400000000001</v>
      </c>
      <c r="AA18" s="1">
        <v>28.842600000000001</v>
      </c>
      <c r="AB18" s="1">
        <v>27.014800000000001</v>
      </c>
      <c r="AC18" s="1">
        <v>22.9268</v>
      </c>
      <c r="AD18" s="1">
        <v>29.660399999999999</v>
      </c>
      <c r="AE18" s="1">
        <v>26.854800000000001</v>
      </c>
      <c r="AF18" s="1">
        <v>21.146599999999999</v>
      </c>
      <c r="AG18" s="1">
        <v>24.0246</v>
      </c>
      <c r="AH18" s="1"/>
      <c r="AI18" s="1">
        <f t="shared" si="10"/>
        <v>0</v>
      </c>
      <c r="AJ18" s="1">
        <f t="shared" si="11"/>
        <v>0</v>
      </c>
      <c r="AK18" s="1">
        <f t="shared" si="12"/>
        <v>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55</v>
      </c>
      <c r="B19" s="1" t="s">
        <v>36</v>
      </c>
      <c r="C19" s="1">
        <v>3198.2130000000002</v>
      </c>
      <c r="D19" s="1">
        <v>654.54100000000005</v>
      </c>
      <c r="E19" s="1">
        <v>1115.943</v>
      </c>
      <c r="F19" s="1">
        <v>1687.3510000000001</v>
      </c>
      <c r="G19" s="7">
        <v>1</v>
      </c>
      <c r="H19" s="1">
        <v>60</v>
      </c>
      <c r="I19" s="1" t="s">
        <v>37</v>
      </c>
      <c r="J19" s="1">
        <v>1116.441</v>
      </c>
      <c r="K19" s="1">
        <f t="shared" si="4"/>
        <v>-0.49800000000004729</v>
      </c>
      <c r="L19" s="1">
        <f t="shared" si="5"/>
        <v>966.52099999999996</v>
      </c>
      <c r="M19" s="1">
        <v>149.422</v>
      </c>
      <c r="N19" s="1"/>
      <c r="O19" s="1">
        <f t="shared" si="6"/>
        <v>193.30419999999998</v>
      </c>
      <c r="P19" s="5"/>
      <c r="Q19" s="5">
        <f t="shared" si="7"/>
        <v>0</v>
      </c>
      <c r="R19" s="5"/>
      <c r="S19" s="5"/>
      <c r="T19" s="5"/>
      <c r="U19" s="1"/>
      <c r="V19" s="1">
        <f t="shared" si="8"/>
        <v>8.728992955145312</v>
      </c>
      <c r="W19" s="1">
        <f t="shared" si="9"/>
        <v>8.728992955145312</v>
      </c>
      <c r="X19" s="1">
        <v>109.4354</v>
      </c>
      <c r="Y19" s="1">
        <v>164.3776</v>
      </c>
      <c r="Z19" s="1">
        <v>40.188400000000001</v>
      </c>
      <c r="AA19" s="1">
        <v>327.24380000000002</v>
      </c>
      <c r="AB19" s="1">
        <v>418.85660000000001</v>
      </c>
      <c r="AC19" s="1">
        <v>404.33440000000002</v>
      </c>
      <c r="AD19" s="1">
        <v>160.50620000000001</v>
      </c>
      <c r="AE19" s="1">
        <v>167.1514</v>
      </c>
      <c r="AF19" s="1">
        <v>272.83499999999998</v>
      </c>
      <c r="AG19" s="1">
        <v>336.50259999999997</v>
      </c>
      <c r="AH19" s="1"/>
      <c r="AI19" s="1">
        <f t="shared" si="10"/>
        <v>0</v>
      </c>
      <c r="AJ19" s="1">
        <f t="shared" si="11"/>
        <v>0</v>
      </c>
      <c r="AK19" s="1">
        <f t="shared" si="12"/>
        <v>0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7" t="s">
        <v>56</v>
      </c>
      <c r="B20" s="17" t="s">
        <v>36</v>
      </c>
      <c r="C20" s="17"/>
      <c r="D20" s="17"/>
      <c r="E20" s="17"/>
      <c r="F20" s="17"/>
      <c r="G20" s="18">
        <v>0</v>
      </c>
      <c r="H20" s="17">
        <v>60</v>
      </c>
      <c r="I20" s="17" t="s">
        <v>37</v>
      </c>
      <c r="J20" s="17"/>
      <c r="K20" s="17">
        <f t="shared" si="4"/>
        <v>0</v>
      </c>
      <c r="L20" s="17">
        <f t="shared" si="5"/>
        <v>0</v>
      </c>
      <c r="M20" s="17"/>
      <c r="N20" s="17"/>
      <c r="O20" s="17">
        <f t="shared" si="6"/>
        <v>0</v>
      </c>
      <c r="P20" s="19"/>
      <c r="Q20" s="5">
        <f t="shared" si="7"/>
        <v>0</v>
      </c>
      <c r="R20" s="19"/>
      <c r="S20" s="19"/>
      <c r="T20" s="19"/>
      <c r="U20" s="17"/>
      <c r="V20" s="17" t="e">
        <f t="shared" si="8"/>
        <v>#DIV/0!</v>
      </c>
      <c r="W20" s="17" t="e">
        <f t="shared" si="9"/>
        <v>#DIV/0!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 t="s">
        <v>57</v>
      </c>
      <c r="AI20" s="1">
        <f t="shared" si="10"/>
        <v>0</v>
      </c>
      <c r="AJ20" s="1">
        <f t="shared" si="11"/>
        <v>0</v>
      </c>
      <c r="AK20" s="1">
        <f t="shared" si="12"/>
        <v>0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58</v>
      </c>
      <c r="B21" s="1" t="s">
        <v>36</v>
      </c>
      <c r="C21" s="1">
        <v>5515.0069999999996</v>
      </c>
      <c r="D21" s="1">
        <v>316.14</v>
      </c>
      <c r="E21" s="1">
        <v>2928.913</v>
      </c>
      <c r="F21" s="1">
        <v>2488.4670000000001</v>
      </c>
      <c r="G21" s="7">
        <v>1</v>
      </c>
      <c r="H21" s="1">
        <v>60</v>
      </c>
      <c r="I21" s="1" t="s">
        <v>37</v>
      </c>
      <c r="J21" s="1">
        <v>2777.9340000000002</v>
      </c>
      <c r="K21" s="1">
        <f t="shared" si="4"/>
        <v>150.97899999999981</v>
      </c>
      <c r="L21" s="1">
        <f t="shared" si="5"/>
        <v>2928.913</v>
      </c>
      <c r="M21" s="1"/>
      <c r="N21" s="1">
        <v>1705.3697000000011</v>
      </c>
      <c r="O21" s="1">
        <f t="shared" si="6"/>
        <v>585.7826</v>
      </c>
      <c r="P21" s="5">
        <f t="shared" ref="P21:P24" si="14">10*O21-N21-F21</f>
        <v>1663.9892999999988</v>
      </c>
      <c r="Q21" s="5">
        <f t="shared" si="7"/>
        <v>563.98929999999882</v>
      </c>
      <c r="R21" s="5">
        <v>500</v>
      </c>
      <c r="S21" s="5">
        <v>600</v>
      </c>
      <c r="T21" s="5"/>
      <c r="U21" s="1"/>
      <c r="V21" s="1">
        <f t="shared" si="8"/>
        <v>10.000000000000002</v>
      </c>
      <c r="W21" s="1">
        <f t="shared" si="9"/>
        <v>7.1593739725283774</v>
      </c>
      <c r="X21" s="1">
        <v>445.495</v>
      </c>
      <c r="Y21" s="1">
        <v>478.09980000000002</v>
      </c>
      <c r="Z21" s="1">
        <v>531.83100000000002</v>
      </c>
      <c r="AA21" s="1">
        <v>522.14959999999996</v>
      </c>
      <c r="AB21" s="1">
        <v>640.09120000000007</v>
      </c>
      <c r="AC21" s="1">
        <v>606.77560000000005</v>
      </c>
      <c r="AD21" s="1">
        <v>537.21879999999999</v>
      </c>
      <c r="AE21" s="1">
        <v>516.37740000000008</v>
      </c>
      <c r="AF21" s="1">
        <v>434.51839999999999</v>
      </c>
      <c r="AG21" s="1">
        <v>439.80700000000007</v>
      </c>
      <c r="AH21" s="1" t="s">
        <v>59</v>
      </c>
      <c r="AI21" s="1">
        <f t="shared" si="10"/>
        <v>564</v>
      </c>
      <c r="AJ21" s="1">
        <f t="shared" si="11"/>
        <v>500</v>
      </c>
      <c r="AK21" s="1">
        <f t="shared" si="12"/>
        <v>600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60</v>
      </c>
      <c r="B22" s="1" t="s">
        <v>36</v>
      </c>
      <c r="C22" s="1">
        <v>1089.83</v>
      </c>
      <c r="D22" s="1">
        <v>63.13</v>
      </c>
      <c r="E22" s="1">
        <v>410.34199999999998</v>
      </c>
      <c r="F22" s="1">
        <v>615.38900000000001</v>
      </c>
      <c r="G22" s="7">
        <v>1</v>
      </c>
      <c r="H22" s="1">
        <v>60</v>
      </c>
      <c r="I22" s="1" t="s">
        <v>37</v>
      </c>
      <c r="J22" s="1">
        <v>395.46</v>
      </c>
      <c r="K22" s="1">
        <f t="shared" si="4"/>
        <v>14.882000000000005</v>
      </c>
      <c r="L22" s="1">
        <f t="shared" si="5"/>
        <v>410.34199999999998</v>
      </c>
      <c r="M22" s="1"/>
      <c r="N22" s="1"/>
      <c r="O22" s="1">
        <f t="shared" si="6"/>
        <v>82.068399999999997</v>
      </c>
      <c r="P22" s="5">
        <f t="shared" si="14"/>
        <v>205.29499999999996</v>
      </c>
      <c r="Q22" s="5">
        <f t="shared" si="7"/>
        <v>105.29499999999996</v>
      </c>
      <c r="R22" s="5"/>
      <c r="S22" s="5">
        <v>100</v>
      </c>
      <c r="T22" s="5"/>
      <c r="U22" s="1"/>
      <c r="V22" s="1">
        <f t="shared" si="8"/>
        <v>10</v>
      </c>
      <c r="W22" s="1">
        <f t="shared" si="9"/>
        <v>7.4984890652187692</v>
      </c>
      <c r="X22" s="1">
        <v>102.3034</v>
      </c>
      <c r="Y22" s="1">
        <v>122.9838</v>
      </c>
      <c r="Z22" s="1">
        <v>110.8472</v>
      </c>
      <c r="AA22" s="1">
        <v>104.1044</v>
      </c>
      <c r="AB22" s="1">
        <v>180.18639999999999</v>
      </c>
      <c r="AC22" s="1">
        <v>161.7552</v>
      </c>
      <c r="AD22" s="1">
        <v>140.8828</v>
      </c>
      <c r="AE22" s="1">
        <v>154.36920000000001</v>
      </c>
      <c r="AF22" s="1">
        <v>112.0834</v>
      </c>
      <c r="AG22" s="1">
        <v>125.7568</v>
      </c>
      <c r="AH22" s="1" t="s">
        <v>61</v>
      </c>
      <c r="AI22" s="1">
        <f t="shared" si="10"/>
        <v>105</v>
      </c>
      <c r="AJ22" s="1">
        <f t="shared" si="11"/>
        <v>0</v>
      </c>
      <c r="AK22" s="1">
        <f t="shared" si="12"/>
        <v>100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62</v>
      </c>
      <c r="B23" s="1" t="s">
        <v>36</v>
      </c>
      <c r="C23" s="1">
        <v>1159.721</v>
      </c>
      <c r="D23" s="1">
        <v>274.70699999999999</v>
      </c>
      <c r="E23" s="1">
        <v>539.67200000000003</v>
      </c>
      <c r="F23" s="1">
        <v>769.95100000000002</v>
      </c>
      <c r="G23" s="7">
        <v>1</v>
      </c>
      <c r="H23" s="1">
        <v>60</v>
      </c>
      <c r="I23" s="1" t="s">
        <v>37</v>
      </c>
      <c r="J23" s="1">
        <v>503.53500000000003</v>
      </c>
      <c r="K23" s="1">
        <f t="shared" si="4"/>
        <v>36.137</v>
      </c>
      <c r="L23" s="1">
        <f t="shared" si="5"/>
        <v>539.67200000000003</v>
      </c>
      <c r="M23" s="1"/>
      <c r="N23" s="1"/>
      <c r="O23" s="1">
        <f t="shared" si="6"/>
        <v>107.93440000000001</v>
      </c>
      <c r="P23" s="5">
        <f t="shared" si="14"/>
        <v>309.39300000000003</v>
      </c>
      <c r="Q23" s="5">
        <f t="shared" si="7"/>
        <v>109.39300000000003</v>
      </c>
      <c r="R23" s="5"/>
      <c r="S23" s="5">
        <v>200</v>
      </c>
      <c r="T23" s="5"/>
      <c r="U23" s="1"/>
      <c r="V23" s="1">
        <f t="shared" si="8"/>
        <v>10</v>
      </c>
      <c r="W23" s="1">
        <f t="shared" si="9"/>
        <v>7.1335088720556188</v>
      </c>
      <c r="X23" s="1">
        <v>138.72919999999999</v>
      </c>
      <c r="Y23" s="1">
        <v>160.41220000000001</v>
      </c>
      <c r="Z23" s="1">
        <v>157.11940000000001</v>
      </c>
      <c r="AA23" s="1">
        <v>146.6626</v>
      </c>
      <c r="AB23" s="1">
        <v>220.55019999999999</v>
      </c>
      <c r="AC23" s="1">
        <v>204.3252</v>
      </c>
      <c r="AD23" s="1">
        <v>181.23599999999999</v>
      </c>
      <c r="AE23" s="1">
        <v>207.1456</v>
      </c>
      <c r="AF23" s="1">
        <v>153.3486</v>
      </c>
      <c r="AG23" s="1">
        <v>169.1464</v>
      </c>
      <c r="AH23" s="1" t="s">
        <v>61</v>
      </c>
      <c r="AI23" s="1">
        <f t="shared" si="10"/>
        <v>109</v>
      </c>
      <c r="AJ23" s="1">
        <f t="shared" si="11"/>
        <v>0</v>
      </c>
      <c r="AK23" s="1">
        <f t="shared" si="12"/>
        <v>200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63</v>
      </c>
      <c r="B24" s="1" t="s">
        <v>36</v>
      </c>
      <c r="C24" s="1">
        <v>1479.4590000000001</v>
      </c>
      <c r="D24" s="1">
        <v>609.86900000000003</v>
      </c>
      <c r="E24" s="1">
        <v>1376.249</v>
      </c>
      <c r="F24" s="1">
        <v>560.80999999999995</v>
      </c>
      <c r="G24" s="7">
        <v>1</v>
      </c>
      <c r="H24" s="1">
        <v>60</v>
      </c>
      <c r="I24" s="1" t="s">
        <v>37</v>
      </c>
      <c r="J24" s="1">
        <v>1313.213</v>
      </c>
      <c r="K24" s="1">
        <f t="shared" si="4"/>
        <v>63.036000000000058</v>
      </c>
      <c r="L24" s="1">
        <f t="shared" si="5"/>
        <v>1376.249</v>
      </c>
      <c r="M24" s="1"/>
      <c r="N24" s="1">
        <v>937.37797999999975</v>
      </c>
      <c r="O24" s="1">
        <f t="shared" si="6"/>
        <v>275.24979999999999</v>
      </c>
      <c r="P24" s="5">
        <f t="shared" si="14"/>
        <v>1254.3100200000003</v>
      </c>
      <c r="Q24" s="5">
        <f t="shared" si="7"/>
        <v>554.31002000000035</v>
      </c>
      <c r="R24" s="5"/>
      <c r="S24" s="5">
        <v>700</v>
      </c>
      <c r="T24" s="5"/>
      <c r="U24" s="1"/>
      <c r="V24" s="1">
        <f t="shared" si="8"/>
        <v>10</v>
      </c>
      <c r="W24" s="1">
        <f t="shared" si="9"/>
        <v>5.443012056684509</v>
      </c>
      <c r="X24" s="1">
        <v>174.0822</v>
      </c>
      <c r="Y24" s="1">
        <v>166.07679999999999</v>
      </c>
      <c r="Z24" s="1">
        <v>117.92919999999999</v>
      </c>
      <c r="AA24" s="1">
        <v>106.3882</v>
      </c>
      <c r="AB24" s="1">
        <v>235.61680000000001</v>
      </c>
      <c r="AC24" s="1">
        <v>203.40199999999999</v>
      </c>
      <c r="AD24" s="1">
        <v>136.2996</v>
      </c>
      <c r="AE24" s="1">
        <v>134.27719999999999</v>
      </c>
      <c r="AF24" s="1">
        <v>169.32679999999999</v>
      </c>
      <c r="AG24" s="1">
        <v>268.72460000000001</v>
      </c>
      <c r="AH24" s="1" t="s">
        <v>53</v>
      </c>
      <c r="AI24" s="1">
        <f t="shared" si="10"/>
        <v>554</v>
      </c>
      <c r="AJ24" s="1">
        <f t="shared" si="11"/>
        <v>0</v>
      </c>
      <c r="AK24" s="1">
        <f t="shared" si="12"/>
        <v>700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7" t="s">
        <v>64</v>
      </c>
      <c r="B25" s="17" t="s">
        <v>36</v>
      </c>
      <c r="C25" s="17"/>
      <c r="D25" s="17"/>
      <c r="E25" s="17"/>
      <c r="F25" s="17"/>
      <c r="G25" s="18">
        <v>0</v>
      </c>
      <c r="H25" s="17">
        <v>30</v>
      </c>
      <c r="I25" s="17" t="s">
        <v>37</v>
      </c>
      <c r="J25" s="17"/>
      <c r="K25" s="17">
        <f t="shared" si="4"/>
        <v>0</v>
      </c>
      <c r="L25" s="17">
        <f t="shared" si="5"/>
        <v>0</v>
      </c>
      <c r="M25" s="17"/>
      <c r="N25" s="17"/>
      <c r="O25" s="17">
        <f t="shared" si="6"/>
        <v>0</v>
      </c>
      <c r="P25" s="19"/>
      <c r="Q25" s="5">
        <f t="shared" si="7"/>
        <v>0</v>
      </c>
      <c r="R25" s="19"/>
      <c r="S25" s="19"/>
      <c r="T25" s="19"/>
      <c r="U25" s="17"/>
      <c r="V25" s="17" t="e">
        <f t="shared" si="8"/>
        <v>#DIV/0!</v>
      </c>
      <c r="W25" s="17" t="e">
        <f t="shared" si="9"/>
        <v>#DIV/0!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 t="s">
        <v>57</v>
      </c>
      <c r="AI25" s="1">
        <f t="shared" si="10"/>
        <v>0</v>
      </c>
      <c r="AJ25" s="1">
        <f t="shared" si="11"/>
        <v>0</v>
      </c>
      <c r="AK25" s="1">
        <f t="shared" si="12"/>
        <v>0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7" t="s">
        <v>65</v>
      </c>
      <c r="B26" s="17" t="s">
        <v>36</v>
      </c>
      <c r="C26" s="17"/>
      <c r="D26" s="17"/>
      <c r="E26" s="17"/>
      <c r="F26" s="17"/>
      <c r="G26" s="18">
        <v>0</v>
      </c>
      <c r="H26" s="17">
        <v>30</v>
      </c>
      <c r="I26" s="17" t="s">
        <v>37</v>
      </c>
      <c r="J26" s="17"/>
      <c r="K26" s="17">
        <f t="shared" si="4"/>
        <v>0</v>
      </c>
      <c r="L26" s="17">
        <f t="shared" si="5"/>
        <v>0</v>
      </c>
      <c r="M26" s="17"/>
      <c r="N26" s="17"/>
      <c r="O26" s="17">
        <f t="shared" si="6"/>
        <v>0</v>
      </c>
      <c r="P26" s="19"/>
      <c r="Q26" s="5">
        <f t="shared" si="7"/>
        <v>0</v>
      </c>
      <c r="R26" s="19"/>
      <c r="S26" s="19"/>
      <c r="T26" s="19"/>
      <c r="U26" s="17"/>
      <c r="V26" s="17" t="e">
        <f t="shared" si="8"/>
        <v>#DIV/0!</v>
      </c>
      <c r="W26" s="17" t="e">
        <f t="shared" si="9"/>
        <v>#DIV/0!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 t="s">
        <v>57</v>
      </c>
      <c r="AI26" s="1">
        <f t="shared" si="10"/>
        <v>0</v>
      </c>
      <c r="AJ26" s="1">
        <f t="shared" si="11"/>
        <v>0</v>
      </c>
      <c r="AK26" s="1">
        <f t="shared" si="12"/>
        <v>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66</v>
      </c>
      <c r="B27" s="1" t="s">
        <v>36</v>
      </c>
      <c r="C27" s="1">
        <v>1058.6289999999999</v>
      </c>
      <c r="D27" s="1">
        <v>767.39499999999998</v>
      </c>
      <c r="E27" s="1">
        <v>1030.3389999999999</v>
      </c>
      <c r="F27" s="1">
        <v>628.01199999999994</v>
      </c>
      <c r="G27" s="7">
        <v>1</v>
      </c>
      <c r="H27" s="1">
        <v>30</v>
      </c>
      <c r="I27" s="1" t="s">
        <v>37</v>
      </c>
      <c r="J27" s="1">
        <v>1058.0039999999999</v>
      </c>
      <c r="K27" s="1">
        <f t="shared" si="4"/>
        <v>-27.664999999999964</v>
      </c>
      <c r="L27" s="1">
        <f t="shared" si="5"/>
        <v>943.39299999999992</v>
      </c>
      <c r="M27" s="1">
        <v>86.945999999999998</v>
      </c>
      <c r="N27" s="1">
        <v>212.15960000000021</v>
      </c>
      <c r="O27" s="1">
        <f t="shared" si="6"/>
        <v>188.67859999999999</v>
      </c>
      <c r="P27" s="5">
        <f>10*O27-N27-F27</f>
        <v>1046.6143999999997</v>
      </c>
      <c r="Q27" s="5">
        <f t="shared" si="7"/>
        <v>446.6143999999997</v>
      </c>
      <c r="R27" s="5"/>
      <c r="S27" s="5">
        <v>600</v>
      </c>
      <c r="T27" s="5"/>
      <c r="U27" s="1"/>
      <c r="V27" s="1">
        <f t="shared" si="8"/>
        <v>10</v>
      </c>
      <c r="W27" s="1">
        <f t="shared" si="9"/>
        <v>4.4529247090025059</v>
      </c>
      <c r="X27" s="1">
        <v>139.1046</v>
      </c>
      <c r="Y27" s="1">
        <v>138.63059999999999</v>
      </c>
      <c r="Z27" s="1">
        <v>125.477</v>
      </c>
      <c r="AA27" s="1">
        <v>164.65979999999999</v>
      </c>
      <c r="AB27" s="1">
        <v>198.98699999999999</v>
      </c>
      <c r="AC27" s="1">
        <v>201.74520000000001</v>
      </c>
      <c r="AD27" s="1">
        <v>138.4486</v>
      </c>
      <c r="AE27" s="1">
        <v>139.56200000000001</v>
      </c>
      <c r="AF27" s="1">
        <v>107.913</v>
      </c>
      <c r="AG27" s="1">
        <v>127.68940000000001</v>
      </c>
      <c r="AH27" s="1"/>
      <c r="AI27" s="1">
        <f t="shared" si="10"/>
        <v>447</v>
      </c>
      <c r="AJ27" s="1">
        <f t="shared" si="11"/>
        <v>0</v>
      </c>
      <c r="AK27" s="1">
        <f t="shared" si="12"/>
        <v>600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7" t="s">
        <v>67</v>
      </c>
      <c r="B28" s="17" t="s">
        <v>36</v>
      </c>
      <c r="C28" s="17"/>
      <c r="D28" s="17"/>
      <c r="E28" s="17"/>
      <c r="F28" s="17"/>
      <c r="G28" s="18">
        <v>0</v>
      </c>
      <c r="H28" s="17">
        <v>45</v>
      </c>
      <c r="I28" s="17" t="s">
        <v>37</v>
      </c>
      <c r="J28" s="17"/>
      <c r="K28" s="17">
        <f t="shared" si="4"/>
        <v>0</v>
      </c>
      <c r="L28" s="17">
        <f t="shared" si="5"/>
        <v>0</v>
      </c>
      <c r="M28" s="17"/>
      <c r="N28" s="17"/>
      <c r="O28" s="17">
        <f t="shared" si="6"/>
        <v>0</v>
      </c>
      <c r="P28" s="19"/>
      <c r="Q28" s="5">
        <f t="shared" si="7"/>
        <v>0</v>
      </c>
      <c r="R28" s="19"/>
      <c r="S28" s="19"/>
      <c r="T28" s="19"/>
      <c r="U28" s="17"/>
      <c r="V28" s="17" t="e">
        <f t="shared" si="8"/>
        <v>#DIV/0!</v>
      </c>
      <c r="W28" s="17" t="e">
        <f t="shared" si="9"/>
        <v>#DIV/0!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 t="s">
        <v>57</v>
      </c>
      <c r="AI28" s="1">
        <f t="shared" si="10"/>
        <v>0</v>
      </c>
      <c r="AJ28" s="1">
        <f t="shared" si="11"/>
        <v>0</v>
      </c>
      <c r="AK28" s="1">
        <f t="shared" si="12"/>
        <v>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7" t="s">
        <v>68</v>
      </c>
      <c r="B29" s="17" t="s">
        <v>36</v>
      </c>
      <c r="C29" s="17"/>
      <c r="D29" s="17"/>
      <c r="E29" s="17"/>
      <c r="F29" s="17"/>
      <c r="G29" s="18">
        <v>0</v>
      </c>
      <c r="H29" s="17">
        <v>40</v>
      </c>
      <c r="I29" s="17" t="s">
        <v>37</v>
      </c>
      <c r="J29" s="17"/>
      <c r="K29" s="17">
        <f t="shared" si="4"/>
        <v>0</v>
      </c>
      <c r="L29" s="17">
        <f t="shared" si="5"/>
        <v>0</v>
      </c>
      <c r="M29" s="17"/>
      <c r="N29" s="17"/>
      <c r="O29" s="17">
        <f t="shared" si="6"/>
        <v>0</v>
      </c>
      <c r="P29" s="19"/>
      <c r="Q29" s="5">
        <f t="shared" si="7"/>
        <v>0</v>
      </c>
      <c r="R29" s="19"/>
      <c r="S29" s="19"/>
      <c r="T29" s="19"/>
      <c r="U29" s="17"/>
      <c r="V29" s="17" t="e">
        <f t="shared" si="8"/>
        <v>#DIV/0!</v>
      </c>
      <c r="W29" s="17" t="e">
        <f t="shared" si="9"/>
        <v>#DIV/0!</v>
      </c>
      <c r="X29" s="17">
        <v>0</v>
      </c>
      <c r="Y29" s="17">
        <v>0</v>
      </c>
      <c r="Z29" s="17">
        <v>0</v>
      </c>
      <c r="AA29" s="17">
        <v>0</v>
      </c>
      <c r="AB29" s="17">
        <v>17.963799999999999</v>
      </c>
      <c r="AC29" s="17">
        <v>169.2766</v>
      </c>
      <c r="AD29" s="17">
        <v>24.254799999999999</v>
      </c>
      <c r="AE29" s="17">
        <v>24.254799999999999</v>
      </c>
      <c r="AF29" s="17">
        <v>0</v>
      </c>
      <c r="AG29" s="17">
        <v>0</v>
      </c>
      <c r="AH29" s="17" t="s">
        <v>57</v>
      </c>
      <c r="AI29" s="1">
        <f t="shared" si="10"/>
        <v>0</v>
      </c>
      <c r="AJ29" s="1">
        <f t="shared" si="11"/>
        <v>0</v>
      </c>
      <c r="AK29" s="1">
        <f t="shared" si="12"/>
        <v>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7" t="s">
        <v>69</v>
      </c>
      <c r="B30" s="17" t="s">
        <v>36</v>
      </c>
      <c r="C30" s="17"/>
      <c r="D30" s="17"/>
      <c r="E30" s="17"/>
      <c r="F30" s="17"/>
      <c r="G30" s="18">
        <v>0</v>
      </c>
      <c r="H30" s="17">
        <v>30</v>
      </c>
      <c r="I30" s="17" t="s">
        <v>37</v>
      </c>
      <c r="J30" s="17"/>
      <c r="K30" s="17">
        <f t="shared" si="4"/>
        <v>0</v>
      </c>
      <c r="L30" s="17">
        <f t="shared" si="5"/>
        <v>0</v>
      </c>
      <c r="M30" s="17"/>
      <c r="N30" s="17"/>
      <c r="O30" s="17">
        <f t="shared" si="6"/>
        <v>0</v>
      </c>
      <c r="P30" s="19"/>
      <c r="Q30" s="5">
        <f t="shared" si="7"/>
        <v>0</v>
      </c>
      <c r="R30" s="19"/>
      <c r="S30" s="19"/>
      <c r="T30" s="19"/>
      <c r="U30" s="17"/>
      <c r="V30" s="17" t="e">
        <f t="shared" si="8"/>
        <v>#DIV/0!</v>
      </c>
      <c r="W30" s="17" t="e">
        <f t="shared" si="9"/>
        <v>#DIV/0!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 t="s">
        <v>57</v>
      </c>
      <c r="AI30" s="1">
        <f t="shared" si="10"/>
        <v>0</v>
      </c>
      <c r="AJ30" s="1">
        <f t="shared" si="11"/>
        <v>0</v>
      </c>
      <c r="AK30" s="1">
        <f t="shared" si="12"/>
        <v>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7" t="s">
        <v>70</v>
      </c>
      <c r="B31" s="17" t="s">
        <v>36</v>
      </c>
      <c r="C31" s="17"/>
      <c r="D31" s="17"/>
      <c r="E31" s="17"/>
      <c r="F31" s="17"/>
      <c r="G31" s="18">
        <v>0</v>
      </c>
      <c r="H31" s="17">
        <v>50</v>
      </c>
      <c r="I31" s="17" t="s">
        <v>37</v>
      </c>
      <c r="J31" s="17"/>
      <c r="K31" s="17">
        <f t="shared" si="4"/>
        <v>0</v>
      </c>
      <c r="L31" s="17">
        <f t="shared" si="5"/>
        <v>0</v>
      </c>
      <c r="M31" s="17"/>
      <c r="N31" s="17"/>
      <c r="O31" s="17">
        <f t="shared" si="6"/>
        <v>0</v>
      </c>
      <c r="P31" s="19"/>
      <c r="Q31" s="5">
        <f t="shared" si="7"/>
        <v>0</v>
      </c>
      <c r="R31" s="19"/>
      <c r="S31" s="19"/>
      <c r="T31" s="19"/>
      <c r="U31" s="17"/>
      <c r="V31" s="17" t="e">
        <f t="shared" si="8"/>
        <v>#DIV/0!</v>
      </c>
      <c r="W31" s="17" t="e">
        <f t="shared" si="9"/>
        <v>#DIV/0!</v>
      </c>
      <c r="X31" s="17">
        <v>0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 t="s">
        <v>57</v>
      </c>
      <c r="AI31" s="1">
        <f t="shared" si="10"/>
        <v>0</v>
      </c>
      <c r="AJ31" s="1">
        <f t="shared" si="11"/>
        <v>0</v>
      </c>
      <c r="AK31" s="1">
        <f t="shared" si="12"/>
        <v>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71</v>
      </c>
      <c r="B32" s="1" t="s">
        <v>36</v>
      </c>
      <c r="C32" s="1">
        <v>16.381</v>
      </c>
      <c r="D32" s="1">
        <v>5.5449999999999999</v>
      </c>
      <c r="E32" s="1">
        <v>1.827</v>
      </c>
      <c r="F32" s="1">
        <v>19.18</v>
      </c>
      <c r="G32" s="7">
        <v>1</v>
      </c>
      <c r="H32" s="1">
        <v>50</v>
      </c>
      <c r="I32" s="1" t="s">
        <v>37</v>
      </c>
      <c r="J32" s="1">
        <v>3.7</v>
      </c>
      <c r="K32" s="1">
        <f t="shared" si="4"/>
        <v>-1.8730000000000002</v>
      </c>
      <c r="L32" s="1">
        <f t="shared" si="5"/>
        <v>1.827</v>
      </c>
      <c r="M32" s="1"/>
      <c r="N32" s="1"/>
      <c r="O32" s="1">
        <f t="shared" si="6"/>
        <v>0.3654</v>
      </c>
      <c r="P32" s="5"/>
      <c r="Q32" s="5">
        <f t="shared" si="7"/>
        <v>0</v>
      </c>
      <c r="R32" s="5"/>
      <c r="S32" s="5"/>
      <c r="T32" s="5"/>
      <c r="U32" s="1"/>
      <c r="V32" s="1">
        <f t="shared" si="8"/>
        <v>52.490421455938694</v>
      </c>
      <c r="W32" s="1">
        <f t="shared" si="9"/>
        <v>52.490421455938694</v>
      </c>
      <c r="X32" s="1">
        <v>-0.188</v>
      </c>
      <c r="Y32" s="1">
        <v>-0.188</v>
      </c>
      <c r="Z32" s="1">
        <v>1.8448</v>
      </c>
      <c r="AA32" s="1">
        <v>2.5668000000000002</v>
      </c>
      <c r="AB32" s="1">
        <v>3.4731999999999998</v>
      </c>
      <c r="AC32" s="1">
        <v>3.1503999999999999</v>
      </c>
      <c r="AD32" s="1">
        <v>1.6772</v>
      </c>
      <c r="AE32" s="1">
        <v>1.8615999999999999</v>
      </c>
      <c r="AF32" s="1">
        <v>2.0434000000000001</v>
      </c>
      <c r="AG32" s="1">
        <v>7.6715999999999998</v>
      </c>
      <c r="AH32" s="22" t="s">
        <v>151</v>
      </c>
      <c r="AI32" s="1">
        <f t="shared" si="10"/>
        <v>0</v>
      </c>
      <c r="AJ32" s="1">
        <f t="shared" si="11"/>
        <v>0</v>
      </c>
      <c r="AK32" s="1">
        <f t="shared" si="12"/>
        <v>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72</v>
      </c>
      <c r="B33" s="1" t="s">
        <v>41</v>
      </c>
      <c r="C33" s="1">
        <v>1635</v>
      </c>
      <c r="D33" s="1">
        <v>708</v>
      </c>
      <c r="E33" s="1">
        <v>1472</v>
      </c>
      <c r="F33" s="1">
        <v>710</v>
      </c>
      <c r="G33" s="7">
        <v>0.4</v>
      </c>
      <c r="H33" s="1">
        <v>45</v>
      </c>
      <c r="I33" s="1" t="s">
        <v>37</v>
      </c>
      <c r="J33" s="1">
        <v>1492</v>
      </c>
      <c r="K33" s="1">
        <f t="shared" si="4"/>
        <v>-20</v>
      </c>
      <c r="L33" s="1">
        <f t="shared" si="5"/>
        <v>1382</v>
      </c>
      <c r="M33" s="1">
        <v>90</v>
      </c>
      <c r="N33" s="1">
        <v>267</v>
      </c>
      <c r="O33" s="1">
        <f t="shared" si="6"/>
        <v>276.39999999999998</v>
      </c>
      <c r="P33" s="5">
        <f t="shared" ref="P33" si="15">10*O33-N33-F33</f>
        <v>1787</v>
      </c>
      <c r="Q33" s="5">
        <f t="shared" si="7"/>
        <v>587</v>
      </c>
      <c r="R33" s="5">
        <v>500</v>
      </c>
      <c r="S33" s="5">
        <v>700</v>
      </c>
      <c r="T33" s="5"/>
      <c r="U33" s="1"/>
      <c r="V33" s="1">
        <f t="shared" si="8"/>
        <v>10</v>
      </c>
      <c r="W33" s="1">
        <f t="shared" si="9"/>
        <v>3.5347322720694647</v>
      </c>
      <c r="X33" s="1">
        <v>154</v>
      </c>
      <c r="Y33" s="1">
        <v>169</v>
      </c>
      <c r="Z33" s="1">
        <v>179</v>
      </c>
      <c r="AA33" s="1">
        <v>165.6</v>
      </c>
      <c r="AB33" s="1">
        <v>252.2</v>
      </c>
      <c r="AC33" s="1">
        <v>273.8</v>
      </c>
      <c r="AD33" s="1">
        <v>246.2</v>
      </c>
      <c r="AE33" s="1">
        <v>241.6</v>
      </c>
      <c r="AF33" s="1">
        <v>218.2</v>
      </c>
      <c r="AG33" s="1">
        <v>230.2</v>
      </c>
      <c r="AH33" s="1" t="s">
        <v>44</v>
      </c>
      <c r="AI33" s="1">
        <f t="shared" si="10"/>
        <v>235</v>
      </c>
      <c r="AJ33" s="1">
        <f t="shared" si="11"/>
        <v>200</v>
      </c>
      <c r="AK33" s="1">
        <f t="shared" si="12"/>
        <v>280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73</v>
      </c>
      <c r="B34" s="1" t="s">
        <v>41</v>
      </c>
      <c r="C34" s="1">
        <v>446</v>
      </c>
      <c r="D34" s="1">
        <v>290</v>
      </c>
      <c r="E34" s="1">
        <v>401</v>
      </c>
      <c r="F34" s="1">
        <v>329</v>
      </c>
      <c r="G34" s="7">
        <v>0.45</v>
      </c>
      <c r="H34" s="1">
        <v>50</v>
      </c>
      <c r="I34" s="1" t="s">
        <v>37</v>
      </c>
      <c r="J34" s="1">
        <v>401</v>
      </c>
      <c r="K34" s="1">
        <f t="shared" si="4"/>
        <v>0</v>
      </c>
      <c r="L34" s="1">
        <f t="shared" si="5"/>
        <v>401</v>
      </c>
      <c r="M34" s="1"/>
      <c r="N34" s="1">
        <v>516.19999999999993</v>
      </c>
      <c r="O34" s="1">
        <f t="shared" si="6"/>
        <v>80.2</v>
      </c>
      <c r="P34" s="5"/>
      <c r="Q34" s="5">
        <f t="shared" si="7"/>
        <v>0</v>
      </c>
      <c r="R34" s="5"/>
      <c r="S34" s="5"/>
      <c r="T34" s="5"/>
      <c r="U34" s="1"/>
      <c r="V34" s="1">
        <f t="shared" si="8"/>
        <v>10.53865336658354</v>
      </c>
      <c r="W34" s="1">
        <f t="shared" si="9"/>
        <v>10.53865336658354</v>
      </c>
      <c r="X34" s="1">
        <v>85</v>
      </c>
      <c r="Y34" s="1">
        <v>61</v>
      </c>
      <c r="Z34" s="1">
        <v>59.6</v>
      </c>
      <c r="AA34" s="1">
        <v>52.2</v>
      </c>
      <c r="AB34" s="1">
        <v>46</v>
      </c>
      <c r="AC34" s="1">
        <v>58</v>
      </c>
      <c r="AD34" s="1">
        <v>49.2</v>
      </c>
      <c r="AE34" s="1">
        <v>61.2</v>
      </c>
      <c r="AF34" s="1">
        <v>83.2</v>
      </c>
      <c r="AG34" s="1">
        <v>70.400000000000006</v>
      </c>
      <c r="AH34" s="1" t="s">
        <v>74</v>
      </c>
      <c r="AI34" s="1">
        <f t="shared" si="10"/>
        <v>0</v>
      </c>
      <c r="AJ34" s="1">
        <f t="shared" si="11"/>
        <v>0</v>
      </c>
      <c r="AK34" s="1">
        <f t="shared" si="12"/>
        <v>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75</v>
      </c>
      <c r="B35" s="1" t="s">
        <v>41</v>
      </c>
      <c r="C35" s="1">
        <v>1274</v>
      </c>
      <c r="D35" s="1">
        <v>726</v>
      </c>
      <c r="E35" s="1">
        <v>1258</v>
      </c>
      <c r="F35" s="1">
        <v>555</v>
      </c>
      <c r="G35" s="7">
        <v>0.4</v>
      </c>
      <c r="H35" s="1">
        <v>45</v>
      </c>
      <c r="I35" s="1" t="s">
        <v>37</v>
      </c>
      <c r="J35" s="1">
        <v>1280</v>
      </c>
      <c r="K35" s="1">
        <f t="shared" si="4"/>
        <v>-22</v>
      </c>
      <c r="L35" s="1">
        <f t="shared" si="5"/>
        <v>1258</v>
      </c>
      <c r="M35" s="1"/>
      <c r="N35" s="1">
        <v>274.60000000000008</v>
      </c>
      <c r="O35" s="1">
        <f t="shared" si="6"/>
        <v>251.6</v>
      </c>
      <c r="P35" s="5">
        <f>9*O35-N35-F35</f>
        <v>1434.8</v>
      </c>
      <c r="Q35" s="5">
        <f t="shared" si="7"/>
        <v>634.79999999999995</v>
      </c>
      <c r="R35" s="5"/>
      <c r="S35" s="5">
        <v>800</v>
      </c>
      <c r="T35" s="5"/>
      <c r="U35" s="1"/>
      <c r="V35" s="1">
        <f t="shared" si="8"/>
        <v>9</v>
      </c>
      <c r="W35" s="1">
        <f t="shared" si="9"/>
        <v>3.2972972972972978</v>
      </c>
      <c r="X35" s="1">
        <v>132.6</v>
      </c>
      <c r="Y35" s="1">
        <v>144.19999999999999</v>
      </c>
      <c r="Z35" s="1">
        <v>111.8</v>
      </c>
      <c r="AA35" s="1">
        <v>123.2</v>
      </c>
      <c r="AB35" s="1">
        <v>208.8</v>
      </c>
      <c r="AC35" s="1">
        <v>201.2</v>
      </c>
      <c r="AD35" s="1">
        <v>186.8</v>
      </c>
      <c r="AE35" s="1">
        <v>186.2</v>
      </c>
      <c r="AF35" s="1">
        <v>149</v>
      </c>
      <c r="AG35" s="1">
        <v>139.19999999999999</v>
      </c>
      <c r="AH35" s="1" t="s">
        <v>53</v>
      </c>
      <c r="AI35" s="1">
        <f t="shared" si="10"/>
        <v>254</v>
      </c>
      <c r="AJ35" s="1">
        <f t="shared" si="11"/>
        <v>0</v>
      </c>
      <c r="AK35" s="1">
        <f t="shared" si="12"/>
        <v>320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76</v>
      </c>
      <c r="B36" s="1" t="s">
        <v>36</v>
      </c>
      <c r="C36" s="1">
        <v>371.93799999999999</v>
      </c>
      <c r="D36" s="1">
        <v>221.13</v>
      </c>
      <c r="E36" s="1">
        <v>443.767</v>
      </c>
      <c r="F36" s="1">
        <v>121.98</v>
      </c>
      <c r="G36" s="7">
        <v>1</v>
      </c>
      <c r="H36" s="1">
        <v>45</v>
      </c>
      <c r="I36" s="1" t="s">
        <v>37</v>
      </c>
      <c r="J36" s="1">
        <v>422.66800000000001</v>
      </c>
      <c r="K36" s="1">
        <f t="shared" si="4"/>
        <v>21.09899999999999</v>
      </c>
      <c r="L36" s="1">
        <f t="shared" si="5"/>
        <v>443.767</v>
      </c>
      <c r="M36" s="1"/>
      <c r="N36" s="1">
        <v>145.0746</v>
      </c>
      <c r="O36" s="1">
        <f t="shared" si="6"/>
        <v>88.753399999999999</v>
      </c>
      <c r="P36" s="5">
        <f>9*O36-N36-F36</f>
        <v>531.726</v>
      </c>
      <c r="Q36" s="5">
        <f t="shared" si="7"/>
        <v>231.726</v>
      </c>
      <c r="R36" s="5"/>
      <c r="S36" s="5">
        <v>300</v>
      </c>
      <c r="T36" s="5"/>
      <c r="U36" s="1"/>
      <c r="V36" s="1">
        <f t="shared" si="8"/>
        <v>9</v>
      </c>
      <c r="W36" s="1">
        <f t="shared" si="9"/>
        <v>3.0089506430176196</v>
      </c>
      <c r="X36" s="1">
        <v>51.045800000000007</v>
      </c>
      <c r="Y36" s="1">
        <v>46.656399999999998</v>
      </c>
      <c r="Z36" s="1">
        <v>53.281799999999997</v>
      </c>
      <c r="AA36" s="1">
        <v>43.068199999999997</v>
      </c>
      <c r="AB36" s="1">
        <v>60.004199999999997</v>
      </c>
      <c r="AC36" s="1">
        <v>85.956800000000001</v>
      </c>
      <c r="AD36" s="1">
        <v>70.850600000000014</v>
      </c>
      <c r="AE36" s="1">
        <v>61.820800000000013</v>
      </c>
      <c r="AF36" s="1">
        <v>70.298199999999994</v>
      </c>
      <c r="AG36" s="1">
        <v>81.474199999999996</v>
      </c>
      <c r="AH36" s="1"/>
      <c r="AI36" s="1">
        <f t="shared" si="10"/>
        <v>232</v>
      </c>
      <c r="AJ36" s="1">
        <f t="shared" si="11"/>
        <v>0</v>
      </c>
      <c r="AK36" s="1">
        <f t="shared" si="12"/>
        <v>300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7" t="s">
        <v>77</v>
      </c>
      <c r="B37" s="17" t="s">
        <v>41</v>
      </c>
      <c r="C37" s="17"/>
      <c r="D37" s="17"/>
      <c r="E37" s="17"/>
      <c r="F37" s="17"/>
      <c r="G37" s="18">
        <v>0</v>
      </c>
      <c r="H37" s="17">
        <v>45</v>
      </c>
      <c r="I37" s="17" t="s">
        <v>37</v>
      </c>
      <c r="J37" s="17"/>
      <c r="K37" s="17">
        <f t="shared" si="4"/>
        <v>0</v>
      </c>
      <c r="L37" s="17">
        <f t="shared" si="5"/>
        <v>0</v>
      </c>
      <c r="M37" s="17"/>
      <c r="N37" s="17"/>
      <c r="O37" s="17">
        <f t="shared" si="6"/>
        <v>0</v>
      </c>
      <c r="P37" s="19"/>
      <c r="Q37" s="5">
        <f t="shared" si="7"/>
        <v>0</v>
      </c>
      <c r="R37" s="19"/>
      <c r="S37" s="19"/>
      <c r="T37" s="19"/>
      <c r="U37" s="17"/>
      <c r="V37" s="17" t="e">
        <f t="shared" si="8"/>
        <v>#DIV/0!</v>
      </c>
      <c r="W37" s="17" t="e">
        <f t="shared" si="9"/>
        <v>#DIV/0!</v>
      </c>
      <c r="X37" s="17">
        <v>0</v>
      </c>
      <c r="Y37" s="17">
        <v>0</v>
      </c>
      <c r="Z37" s="17">
        <v>0</v>
      </c>
      <c r="AA37" s="17">
        <v>0</v>
      </c>
      <c r="AB37" s="17">
        <v>0.2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 t="s">
        <v>57</v>
      </c>
      <c r="AI37" s="1">
        <f t="shared" si="10"/>
        <v>0</v>
      </c>
      <c r="AJ37" s="1">
        <f t="shared" si="11"/>
        <v>0</v>
      </c>
      <c r="AK37" s="1">
        <f t="shared" si="12"/>
        <v>0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78</v>
      </c>
      <c r="B38" s="1" t="s">
        <v>41</v>
      </c>
      <c r="C38" s="1">
        <v>789</v>
      </c>
      <c r="D38" s="1">
        <v>120</v>
      </c>
      <c r="E38" s="1">
        <v>484</v>
      </c>
      <c r="F38" s="1">
        <v>349</v>
      </c>
      <c r="G38" s="7">
        <v>0.35</v>
      </c>
      <c r="H38" s="1">
        <v>40</v>
      </c>
      <c r="I38" s="1" t="s">
        <v>37</v>
      </c>
      <c r="J38" s="1">
        <v>492</v>
      </c>
      <c r="K38" s="1">
        <f t="shared" ref="K38:K69" si="16">E38-J38</f>
        <v>-8</v>
      </c>
      <c r="L38" s="1">
        <f t="shared" si="5"/>
        <v>454</v>
      </c>
      <c r="M38" s="1">
        <v>30</v>
      </c>
      <c r="N38" s="1">
        <v>237.8</v>
      </c>
      <c r="O38" s="1">
        <f t="shared" si="6"/>
        <v>90.8</v>
      </c>
      <c r="P38" s="5">
        <f t="shared" ref="P38:P46" si="17">10*O38-N38-F38</f>
        <v>321.20000000000005</v>
      </c>
      <c r="Q38" s="5">
        <f t="shared" si="7"/>
        <v>121.20000000000005</v>
      </c>
      <c r="R38" s="5"/>
      <c r="S38" s="5">
        <v>200</v>
      </c>
      <c r="T38" s="5"/>
      <c r="U38" s="1"/>
      <c r="V38" s="1">
        <f t="shared" si="8"/>
        <v>10</v>
      </c>
      <c r="W38" s="1">
        <f t="shared" si="9"/>
        <v>6.462555066079295</v>
      </c>
      <c r="X38" s="1">
        <v>68.599999999999994</v>
      </c>
      <c r="Y38" s="1">
        <v>53.6</v>
      </c>
      <c r="Z38" s="1">
        <v>3.6</v>
      </c>
      <c r="AA38" s="1">
        <v>21</v>
      </c>
      <c r="AB38" s="1">
        <v>101.4</v>
      </c>
      <c r="AC38" s="1">
        <v>104</v>
      </c>
      <c r="AD38" s="1">
        <v>36.6</v>
      </c>
      <c r="AE38" s="1">
        <v>34</v>
      </c>
      <c r="AF38" s="1">
        <v>59.2</v>
      </c>
      <c r="AG38" s="1">
        <v>47.8</v>
      </c>
      <c r="AH38" s="1" t="s">
        <v>59</v>
      </c>
      <c r="AI38" s="1">
        <f t="shared" si="10"/>
        <v>42</v>
      </c>
      <c r="AJ38" s="1">
        <f t="shared" si="11"/>
        <v>0</v>
      </c>
      <c r="AK38" s="1">
        <f t="shared" si="12"/>
        <v>70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79</v>
      </c>
      <c r="B39" s="1" t="s">
        <v>36</v>
      </c>
      <c r="C39" s="1">
        <v>27.923999999999999</v>
      </c>
      <c r="D39" s="1"/>
      <c r="E39" s="1">
        <v>24.373000000000001</v>
      </c>
      <c r="F39" s="1">
        <v>-0.73099999999999998</v>
      </c>
      <c r="G39" s="7">
        <v>1</v>
      </c>
      <c r="H39" s="1">
        <v>40</v>
      </c>
      <c r="I39" s="1" t="s">
        <v>37</v>
      </c>
      <c r="J39" s="1">
        <v>25.6</v>
      </c>
      <c r="K39" s="1">
        <f t="shared" si="16"/>
        <v>-1.2270000000000003</v>
      </c>
      <c r="L39" s="1">
        <f t="shared" si="5"/>
        <v>24.373000000000001</v>
      </c>
      <c r="M39" s="1"/>
      <c r="N39" s="1">
        <v>25.183199999999999</v>
      </c>
      <c r="O39" s="1">
        <f t="shared" si="6"/>
        <v>4.8746</v>
      </c>
      <c r="P39" s="5">
        <f t="shared" si="17"/>
        <v>24.293800000000005</v>
      </c>
      <c r="Q39" s="5">
        <f t="shared" si="7"/>
        <v>24.293800000000005</v>
      </c>
      <c r="R39" s="5"/>
      <c r="S39" s="5"/>
      <c r="T39" s="5"/>
      <c r="U39" s="1"/>
      <c r="V39" s="1">
        <f t="shared" si="8"/>
        <v>10</v>
      </c>
      <c r="W39" s="1">
        <f t="shared" si="9"/>
        <v>5.01624748697329</v>
      </c>
      <c r="X39" s="1">
        <v>4.0362</v>
      </c>
      <c r="Y39" s="1">
        <v>2.5950000000000002</v>
      </c>
      <c r="Z39" s="1">
        <v>-0.2356</v>
      </c>
      <c r="AA39" s="1">
        <v>1.6168</v>
      </c>
      <c r="AB39" s="1">
        <v>10.706200000000001</v>
      </c>
      <c r="AC39" s="1">
        <v>11.1776</v>
      </c>
      <c r="AD39" s="1">
        <v>8.0286000000000008</v>
      </c>
      <c r="AE39" s="1">
        <v>7.0257999999999994</v>
      </c>
      <c r="AF39" s="1">
        <v>10.194000000000001</v>
      </c>
      <c r="AG39" s="1">
        <v>14.821</v>
      </c>
      <c r="AH39" s="1"/>
      <c r="AI39" s="1">
        <f t="shared" si="10"/>
        <v>24</v>
      </c>
      <c r="AJ39" s="1">
        <f t="shared" si="11"/>
        <v>0</v>
      </c>
      <c r="AK39" s="1">
        <f t="shared" si="12"/>
        <v>0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80</v>
      </c>
      <c r="B40" s="1" t="s">
        <v>41</v>
      </c>
      <c r="C40" s="1">
        <v>409</v>
      </c>
      <c r="D40" s="1">
        <v>168</v>
      </c>
      <c r="E40" s="1">
        <v>240</v>
      </c>
      <c r="F40" s="1">
        <v>270</v>
      </c>
      <c r="G40" s="7">
        <v>0.4</v>
      </c>
      <c r="H40" s="1">
        <v>40</v>
      </c>
      <c r="I40" s="1" t="s">
        <v>37</v>
      </c>
      <c r="J40" s="1">
        <v>245</v>
      </c>
      <c r="K40" s="1">
        <f t="shared" si="16"/>
        <v>-5</v>
      </c>
      <c r="L40" s="1">
        <f t="shared" si="5"/>
        <v>240</v>
      </c>
      <c r="M40" s="1"/>
      <c r="N40" s="1">
        <v>56.319999999999993</v>
      </c>
      <c r="O40" s="1">
        <f t="shared" si="6"/>
        <v>48</v>
      </c>
      <c r="P40" s="5">
        <f t="shared" si="17"/>
        <v>153.68</v>
      </c>
      <c r="Q40" s="5">
        <f t="shared" si="7"/>
        <v>153.68</v>
      </c>
      <c r="R40" s="5"/>
      <c r="S40" s="5"/>
      <c r="T40" s="5"/>
      <c r="U40" s="1"/>
      <c r="V40" s="1">
        <f t="shared" si="8"/>
        <v>10</v>
      </c>
      <c r="W40" s="1">
        <f t="shared" si="9"/>
        <v>6.7983333333333329</v>
      </c>
      <c r="X40" s="1">
        <v>47.4</v>
      </c>
      <c r="Y40" s="1">
        <v>49.8</v>
      </c>
      <c r="Z40" s="1">
        <v>58.6</v>
      </c>
      <c r="AA40" s="1">
        <v>55.4</v>
      </c>
      <c r="AB40" s="1">
        <v>72.2</v>
      </c>
      <c r="AC40" s="1">
        <v>59</v>
      </c>
      <c r="AD40" s="1">
        <v>67</v>
      </c>
      <c r="AE40" s="1">
        <v>65.8</v>
      </c>
      <c r="AF40" s="1">
        <v>39.4</v>
      </c>
      <c r="AG40" s="1">
        <v>39.200000000000003</v>
      </c>
      <c r="AH40" s="1"/>
      <c r="AI40" s="1">
        <f t="shared" si="10"/>
        <v>61</v>
      </c>
      <c r="AJ40" s="1">
        <f t="shared" si="11"/>
        <v>0</v>
      </c>
      <c r="AK40" s="1">
        <f t="shared" si="12"/>
        <v>0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81</v>
      </c>
      <c r="B41" s="1" t="s">
        <v>41</v>
      </c>
      <c r="C41" s="1">
        <v>564</v>
      </c>
      <c r="D41" s="1">
        <v>318</v>
      </c>
      <c r="E41" s="1">
        <v>359</v>
      </c>
      <c r="F41" s="1">
        <v>440</v>
      </c>
      <c r="G41" s="7">
        <v>0.4</v>
      </c>
      <c r="H41" s="1">
        <v>45</v>
      </c>
      <c r="I41" s="1" t="s">
        <v>37</v>
      </c>
      <c r="J41" s="1">
        <v>364</v>
      </c>
      <c r="K41" s="1">
        <f t="shared" si="16"/>
        <v>-5</v>
      </c>
      <c r="L41" s="1">
        <f t="shared" si="5"/>
        <v>359</v>
      </c>
      <c r="M41" s="1"/>
      <c r="N41" s="1">
        <v>73.659999999999968</v>
      </c>
      <c r="O41" s="1">
        <f t="shared" si="6"/>
        <v>71.8</v>
      </c>
      <c r="P41" s="5">
        <f t="shared" si="17"/>
        <v>204.34000000000003</v>
      </c>
      <c r="Q41" s="5">
        <f t="shared" si="7"/>
        <v>204.34000000000003</v>
      </c>
      <c r="R41" s="5"/>
      <c r="S41" s="5"/>
      <c r="T41" s="5"/>
      <c r="U41" s="1"/>
      <c r="V41" s="1">
        <f t="shared" si="8"/>
        <v>10</v>
      </c>
      <c r="W41" s="1">
        <f t="shared" si="9"/>
        <v>7.1540389972144842</v>
      </c>
      <c r="X41" s="1">
        <v>72.400000000000006</v>
      </c>
      <c r="Y41" s="1">
        <v>78.599999999999994</v>
      </c>
      <c r="Z41" s="1">
        <v>92.8</v>
      </c>
      <c r="AA41" s="1">
        <v>80.400000000000006</v>
      </c>
      <c r="AB41" s="1">
        <v>107.4</v>
      </c>
      <c r="AC41" s="1">
        <v>94.6</v>
      </c>
      <c r="AD41" s="1">
        <v>101</v>
      </c>
      <c r="AE41" s="1">
        <v>109.2</v>
      </c>
      <c r="AF41" s="1">
        <v>90.8</v>
      </c>
      <c r="AG41" s="1">
        <v>81.2</v>
      </c>
      <c r="AH41" s="1" t="s">
        <v>42</v>
      </c>
      <c r="AI41" s="1">
        <f t="shared" si="10"/>
        <v>82</v>
      </c>
      <c r="AJ41" s="1">
        <f t="shared" si="11"/>
        <v>0</v>
      </c>
      <c r="AK41" s="1">
        <f t="shared" si="12"/>
        <v>0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82</v>
      </c>
      <c r="B42" s="1" t="s">
        <v>36</v>
      </c>
      <c r="C42" s="1">
        <v>145.85400000000001</v>
      </c>
      <c r="D42" s="1">
        <v>8.6259999999999994</v>
      </c>
      <c r="E42" s="1">
        <v>50.744</v>
      </c>
      <c r="F42" s="1">
        <v>87.775999999999996</v>
      </c>
      <c r="G42" s="7">
        <v>1</v>
      </c>
      <c r="H42" s="1">
        <v>40</v>
      </c>
      <c r="I42" s="1" t="s">
        <v>37</v>
      </c>
      <c r="J42" s="1">
        <v>53</v>
      </c>
      <c r="K42" s="1">
        <f t="shared" si="16"/>
        <v>-2.2560000000000002</v>
      </c>
      <c r="L42" s="1">
        <f t="shared" si="5"/>
        <v>50.744</v>
      </c>
      <c r="M42" s="1"/>
      <c r="N42" s="1">
        <v>9.6885999999999939</v>
      </c>
      <c r="O42" s="1">
        <f t="shared" si="6"/>
        <v>10.1488</v>
      </c>
      <c r="P42" s="5"/>
      <c r="Q42" s="5">
        <f t="shared" si="7"/>
        <v>0</v>
      </c>
      <c r="R42" s="5"/>
      <c r="S42" s="5"/>
      <c r="T42" s="5"/>
      <c r="U42" s="1"/>
      <c r="V42" s="1">
        <f t="shared" si="8"/>
        <v>9.6035590414630292</v>
      </c>
      <c r="W42" s="1">
        <f t="shared" si="9"/>
        <v>9.6035590414630292</v>
      </c>
      <c r="X42" s="1">
        <v>12.422599999999999</v>
      </c>
      <c r="Y42" s="1">
        <v>12.9688</v>
      </c>
      <c r="Z42" s="1">
        <v>16.801600000000001</v>
      </c>
      <c r="AA42" s="1">
        <v>17.5168</v>
      </c>
      <c r="AB42" s="1">
        <v>12.3604</v>
      </c>
      <c r="AC42" s="1">
        <v>11.5212</v>
      </c>
      <c r="AD42" s="1">
        <v>15.338200000000001</v>
      </c>
      <c r="AE42" s="1">
        <v>11.880800000000001</v>
      </c>
      <c r="AF42" s="1">
        <v>10.1258</v>
      </c>
      <c r="AG42" s="1">
        <v>11.2706</v>
      </c>
      <c r="AH42" s="1"/>
      <c r="AI42" s="1">
        <f t="shared" si="10"/>
        <v>0</v>
      </c>
      <c r="AJ42" s="1">
        <f t="shared" si="11"/>
        <v>0</v>
      </c>
      <c r="AK42" s="1">
        <f t="shared" si="12"/>
        <v>0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83</v>
      </c>
      <c r="B43" s="1" t="s">
        <v>41</v>
      </c>
      <c r="C43" s="1">
        <v>1007</v>
      </c>
      <c r="D43" s="1">
        <v>306</v>
      </c>
      <c r="E43" s="1">
        <v>610</v>
      </c>
      <c r="F43" s="1">
        <v>616</v>
      </c>
      <c r="G43" s="7">
        <v>0.35</v>
      </c>
      <c r="H43" s="1">
        <v>40</v>
      </c>
      <c r="I43" s="1" t="s">
        <v>37</v>
      </c>
      <c r="J43" s="1">
        <v>613</v>
      </c>
      <c r="K43" s="1">
        <f t="shared" si="16"/>
        <v>-3</v>
      </c>
      <c r="L43" s="1">
        <f t="shared" si="5"/>
        <v>610</v>
      </c>
      <c r="M43" s="1"/>
      <c r="N43" s="1">
        <v>247.69999999999979</v>
      </c>
      <c r="O43" s="1">
        <f t="shared" si="6"/>
        <v>122</v>
      </c>
      <c r="P43" s="5">
        <f t="shared" si="17"/>
        <v>356.30000000000018</v>
      </c>
      <c r="Q43" s="5">
        <f t="shared" si="7"/>
        <v>156.30000000000018</v>
      </c>
      <c r="R43" s="5"/>
      <c r="S43" s="5">
        <v>200</v>
      </c>
      <c r="T43" s="5"/>
      <c r="U43" s="1"/>
      <c r="V43" s="1">
        <f t="shared" si="8"/>
        <v>10</v>
      </c>
      <c r="W43" s="1">
        <f t="shared" si="9"/>
        <v>7.07950819672131</v>
      </c>
      <c r="X43" s="1">
        <v>104.6</v>
      </c>
      <c r="Y43" s="1">
        <v>110</v>
      </c>
      <c r="Z43" s="1">
        <v>120.6</v>
      </c>
      <c r="AA43" s="1">
        <v>115.2</v>
      </c>
      <c r="AB43" s="1">
        <v>110.6</v>
      </c>
      <c r="AC43" s="1">
        <v>145.19999999999999</v>
      </c>
      <c r="AD43" s="1">
        <v>124.6</v>
      </c>
      <c r="AE43" s="1">
        <v>122.6</v>
      </c>
      <c r="AF43" s="1">
        <v>97.2</v>
      </c>
      <c r="AG43" s="1">
        <v>93.4</v>
      </c>
      <c r="AH43" s="1" t="s">
        <v>84</v>
      </c>
      <c r="AI43" s="1">
        <f t="shared" si="10"/>
        <v>55</v>
      </c>
      <c r="AJ43" s="1">
        <f t="shared" si="11"/>
        <v>0</v>
      </c>
      <c r="AK43" s="1">
        <f t="shared" si="12"/>
        <v>70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85</v>
      </c>
      <c r="B44" s="1" t="s">
        <v>41</v>
      </c>
      <c r="C44" s="1">
        <v>-3</v>
      </c>
      <c r="D44" s="1">
        <v>12</v>
      </c>
      <c r="E44" s="1">
        <v>5</v>
      </c>
      <c r="F44" s="1"/>
      <c r="G44" s="7">
        <v>0.4</v>
      </c>
      <c r="H44" s="1">
        <v>40</v>
      </c>
      <c r="I44" s="1" t="s">
        <v>37</v>
      </c>
      <c r="J44" s="1">
        <v>34</v>
      </c>
      <c r="K44" s="1">
        <f t="shared" si="16"/>
        <v>-29</v>
      </c>
      <c r="L44" s="1">
        <f t="shared" si="5"/>
        <v>5</v>
      </c>
      <c r="M44" s="1"/>
      <c r="N44" s="1">
        <v>300</v>
      </c>
      <c r="O44" s="1">
        <f t="shared" si="6"/>
        <v>1</v>
      </c>
      <c r="P44" s="5"/>
      <c r="Q44" s="5">
        <f t="shared" si="7"/>
        <v>0</v>
      </c>
      <c r="R44" s="5"/>
      <c r="S44" s="5"/>
      <c r="T44" s="5"/>
      <c r="U44" s="1"/>
      <c r="V44" s="1">
        <f t="shared" si="8"/>
        <v>300</v>
      </c>
      <c r="W44" s="1">
        <f t="shared" si="9"/>
        <v>300</v>
      </c>
      <c r="X44" s="1">
        <v>2.8</v>
      </c>
      <c r="Y44" s="1">
        <v>8.1999999999999993</v>
      </c>
      <c r="Z44" s="1">
        <v>60.6</v>
      </c>
      <c r="AA44" s="1">
        <v>52.6</v>
      </c>
      <c r="AB44" s="1">
        <v>12.2</v>
      </c>
      <c r="AC44" s="1">
        <v>4.4000000000000004</v>
      </c>
      <c r="AD44" s="1">
        <v>4.2</v>
      </c>
      <c r="AE44" s="1">
        <v>5</v>
      </c>
      <c r="AF44" s="1">
        <v>1</v>
      </c>
      <c r="AG44" s="1">
        <v>3.2</v>
      </c>
      <c r="AH44" s="1" t="s">
        <v>86</v>
      </c>
      <c r="AI44" s="1">
        <f t="shared" si="10"/>
        <v>0</v>
      </c>
      <c r="AJ44" s="1">
        <f t="shared" si="11"/>
        <v>0</v>
      </c>
      <c r="AK44" s="1">
        <f t="shared" si="12"/>
        <v>0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87</v>
      </c>
      <c r="B45" s="1" t="s">
        <v>36</v>
      </c>
      <c r="C45" s="1">
        <v>241.92</v>
      </c>
      <c r="D45" s="1"/>
      <c r="E45" s="1">
        <v>176.93299999999999</v>
      </c>
      <c r="F45" s="1">
        <v>-14.747999999999999</v>
      </c>
      <c r="G45" s="7">
        <v>1</v>
      </c>
      <c r="H45" s="1">
        <v>50</v>
      </c>
      <c r="I45" s="1" t="s">
        <v>37</v>
      </c>
      <c r="J45" s="1">
        <v>193.5</v>
      </c>
      <c r="K45" s="1">
        <f t="shared" si="16"/>
        <v>-16.567000000000007</v>
      </c>
      <c r="L45" s="1">
        <f t="shared" si="5"/>
        <v>166.19200000000001</v>
      </c>
      <c r="M45" s="1">
        <v>10.741</v>
      </c>
      <c r="N45" s="1">
        <v>13.56899999999999</v>
      </c>
      <c r="O45" s="1">
        <f t="shared" si="6"/>
        <v>33.238399999999999</v>
      </c>
      <c r="P45" s="5">
        <f>6*O45-N45-F45</f>
        <v>200.60939999999999</v>
      </c>
      <c r="Q45" s="5">
        <f t="shared" si="7"/>
        <v>200.60939999999999</v>
      </c>
      <c r="R45" s="5"/>
      <c r="S45" s="5"/>
      <c r="T45" s="5"/>
      <c r="U45" s="1"/>
      <c r="V45" s="1">
        <f t="shared" si="8"/>
        <v>6</v>
      </c>
      <c r="W45" s="1">
        <f t="shared" si="9"/>
        <v>-3.5471021469144402E-2</v>
      </c>
      <c r="X45" s="1">
        <v>19.646000000000001</v>
      </c>
      <c r="Y45" s="1">
        <v>17.57</v>
      </c>
      <c r="Z45" s="1">
        <v>25.666399999999999</v>
      </c>
      <c r="AA45" s="1">
        <v>24.833200000000001</v>
      </c>
      <c r="AB45" s="1">
        <v>27.833600000000001</v>
      </c>
      <c r="AC45" s="1">
        <v>27.299600000000002</v>
      </c>
      <c r="AD45" s="1">
        <v>22.294799999999999</v>
      </c>
      <c r="AE45" s="1">
        <v>25.2546</v>
      </c>
      <c r="AF45" s="1">
        <v>29.015999999999998</v>
      </c>
      <c r="AG45" s="1">
        <v>28.9726</v>
      </c>
      <c r="AH45" s="1"/>
      <c r="AI45" s="1">
        <f t="shared" si="10"/>
        <v>201</v>
      </c>
      <c r="AJ45" s="1">
        <f t="shared" si="11"/>
        <v>0</v>
      </c>
      <c r="AK45" s="1">
        <f t="shared" si="12"/>
        <v>0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88</v>
      </c>
      <c r="B46" s="1" t="s">
        <v>36</v>
      </c>
      <c r="C46" s="1">
        <v>827.19799999999998</v>
      </c>
      <c r="D46" s="1">
        <v>386.24599999999998</v>
      </c>
      <c r="E46" s="1">
        <v>702.15200000000004</v>
      </c>
      <c r="F46" s="1">
        <v>401.92899999999997</v>
      </c>
      <c r="G46" s="7">
        <v>1</v>
      </c>
      <c r="H46" s="1">
        <v>50</v>
      </c>
      <c r="I46" s="1" t="s">
        <v>37</v>
      </c>
      <c r="J46" s="1">
        <v>682.76</v>
      </c>
      <c r="K46" s="1">
        <f t="shared" si="16"/>
        <v>19.392000000000053</v>
      </c>
      <c r="L46" s="1">
        <f t="shared" si="5"/>
        <v>702.15200000000004</v>
      </c>
      <c r="M46" s="1"/>
      <c r="N46" s="1">
        <v>265.68721999999991</v>
      </c>
      <c r="O46" s="1">
        <f t="shared" si="6"/>
        <v>140.43040000000002</v>
      </c>
      <c r="P46" s="5">
        <f t="shared" si="17"/>
        <v>736.68778000000032</v>
      </c>
      <c r="Q46" s="5">
        <f t="shared" si="7"/>
        <v>336.68778000000032</v>
      </c>
      <c r="R46" s="5"/>
      <c r="S46" s="5">
        <v>400</v>
      </c>
      <c r="T46" s="5"/>
      <c r="U46" s="1"/>
      <c r="V46" s="1">
        <f t="shared" si="8"/>
        <v>10</v>
      </c>
      <c r="W46" s="1">
        <f t="shared" si="9"/>
        <v>4.7540719103555906</v>
      </c>
      <c r="X46" s="1">
        <v>107.2296</v>
      </c>
      <c r="Y46" s="1">
        <v>108.3582</v>
      </c>
      <c r="Z46" s="1">
        <v>119.6906</v>
      </c>
      <c r="AA46" s="1">
        <v>111.6532</v>
      </c>
      <c r="AB46" s="1">
        <v>116.15519999999999</v>
      </c>
      <c r="AC46" s="1">
        <v>101.9816</v>
      </c>
      <c r="AD46" s="1">
        <v>88.563199999999995</v>
      </c>
      <c r="AE46" s="1">
        <v>91.916399999999996</v>
      </c>
      <c r="AF46" s="1">
        <v>104.374</v>
      </c>
      <c r="AG46" s="1">
        <v>112.3566</v>
      </c>
      <c r="AH46" s="1"/>
      <c r="AI46" s="1">
        <f t="shared" si="10"/>
        <v>337</v>
      </c>
      <c r="AJ46" s="1">
        <f t="shared" si="11"/>
        <v>0</v>
      </c>
      <c r="AK46" s="1">
        <f t="shared" si="12"/>
        <v>400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7" t="s">
        <v>89</v>
      </c>
      <c r="B47" s="17" t="s">
        <v>36</v>
      </c>
      <c r="C47" s="17"/>
      <c r="D47" s="17"/>
      <c r="E47" s="17"/>
      <c r="F47" s="17"/>
      <c r="G47" s="18">
        <v>0</v>
      </c>
      <c r="H47" s="17">
        <v>40</v>
      </c>
      <c r="I47" s="17" t="s">
        <v>37</v>
      </c>
      <c r="J47" s="17"/>
      <c r="K47" s="17">
        <f t="shared" si="16"/>
        <v>0</v>
      </c>
      <c r="L47" s="17">
        <f t="shared" si="5"/>
        <v>0</v>
      </c>
      <c r="M47" s="17"/>
      <c r="N47" s="17"/>
      <c r="O47" s="17">
        <f t="shared" si="6"/>
        <v>0</v>
      </c>
      <c r="P47" s="19"/>
      <c r="Q47" s="5">
        <f t="shared" si="7"/>
        <v>0</v>
      </c>
      <c r="R47" s="19"/>
      <c r="S47" s="19"/>
      <c r="T47" s="19"/>
      <c r="U47" s="17"/>
      <c r="V47" s="17" t="e">
        <f t="shared" si="8"/>
        <v>#DIV/0!</v>
      </c>
      <c r="W47" s="17" t="e">
        <f t="shared" si="9"/>
        <v>#DIV/0!</v>
      </c>
      <c r="X47" s="17">
        <v>0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 t="s">
        <v>57</v>
      </c>
      <c r="AI47" s="1">
        <f t="shared" si="10"/>
        <v>0</v>
      </c>
      <c r="AJ47" s="1">
        <f t="shared" si="11"/>
        <v>0</v>
      </c>
      <c r="AK47" s="1">
        <f t="shared" si="12"/>
        <v>0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90</v>
      </c>
      <c r="B48" s="1" t="s">
        <v>41</v>
      </c>
      <c r="C48" s="1">
        <v>214</v>
      </c>
      <c r="D48" s="1">
        <v>40</v>
      </c>
      <c r="E48" s="1">
        <v>158</v>
      </c>
      <c r="F48" s="1">
        <v>69</v>
      </c>
      <c r="G48" s="7">
        <v>0.45</v>
      </c>
      <c r="H48" s="1">
        <v>50</v>
      </c>
      <c r="I48" s="1" t="s">
        <v>37</v>
      </c>
      <c r="J48" s="1">
        <v>161</v>
      </c>
      <c r="K48" s="1">
        <f t="shared" si="16"/>
        <v>-3</v>
      </c>
      <c r="L48" s="1">
        <f t="shared" si="5"/>
        <v>158</v>
      </c>
      <c r="M48" s="1"/>
      <c r="N48" s="1">
        <v>47.399999999999977</v>
      </c>
      <c r="O48" s="1">
        <f t="shared" si="6"/>
        <v>31.6</v>
      </c>
      <c r="P48" s="5">
        <f>10*O48-N48-F48</f>
        <v>199.60000000000002</v>
      </c>
      <c r="Q48" s="5">
        <f t="shared" si="7"/>
        <v>99.600000000000023</v>
      </c>
      <c r="R48" s="5"/>
      <c r="S48" s="5">
        <v>100</v>
      </c>
      <c r="T48" s="5"/>
      <c r="U48" s="1"/>
      <c r="V48" s="1">
        <f t="shared" si="8"/>
        <v>10</v>
      </c>
      <c r="W48" s="1">
        <f t="shared" si="9"/>
        <v>3.6835443037974676</v>
      </c>
      <c r="X48" s="1">
        <v>22.4</v>
      </c>
      <c r="Y48" s="1">
        <v>22.2</v>
      </c>
      <c r="Z48" s="1">
        <v>28</v>
      </c>
      <c r="AA48" s="1">
        <v>29.6</v>
      </c>
      <c r="AB48" s="1">
        <v>20.6</v>
      </c>
      <c r="AC48" s="1">
        <v>23</v>
      </c>
      <c r="AD48" s="1">
        <v>31.4</v>
      </c>
      <c r="AE48" s="1">
        <v>25.6</v>
      </c>
      <c r="AF48" s="1">
        <v>31.2</v>
      </c>
      <c r="AG48" s="1">
        <v>34.200000000000003</v>
      </c>
      <c r="AH48" s="1" t="s">
        <v>42</v>
      </c>
      <c r="AI48" s="1">
        <f t="shared" si="10"/>
        <v>45</v>
      </c>
      <c r="AJ48" s="1">
        <f t="shared" si="11"/>
        <v>0</v>
      </c>
      <c r="AK48" s="1">
        <f t="shared" si="12"/>
        <v>45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7" t="s">
        <v>91</v>
      </c>
      <c r="B49" s="17" t="s">
        <v>36</v>
      </c>
      <c r="C49" s="17"/>
      <c r="D49" s="17"/>
      <c r="E49" s="17"/>
      <c r="F49" s="17"/>
      <c r="G49" s="18">
        <v>0</v>
      </c>
      <c r="H49" s="17">
        <v>40</v>
      </c>
      <c r="I49" s="17" t="s">
        <v>37</v>
      </c>
      <c r="J49" s="17"/>
      <c r="K49" s="17">
        <f t="shared" si="16"/>
        <v>0</v>
      </c>
      <c r="L49" s="17">
        <f t="shared" si="5"/>
        <v>0</v>
      </c>
      <c r="M49" s="17"/>
      <c r="N49" s="17"/>
      <c r="O49" s="17">
        <f t="shared" si="6"/>
        <v>0</v>
      </c>
      <c r="P49" s="19"/>
      <c r="Q49" s="5">
        <f t="shared" si="7"/>
        <v>0</v>
      </c>
      <c r="R49" s="19"/>
      <c r="S49" s="19"/>
      <c r="T49" s="19"/>
      <c r="U49" s="17"/>
      <c r="V49" s="17" t="e">
        <f t="shared" si="8"/>
        <v>#DIV/0!</v>
      </c>
      <c r="W49" s="17" t="e">
        <f t="shared" si="9"/>
        <v>#DIV/0!</v>
      </c>
      <c r="X49" s="17">
        <v>0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7" t="s">
        <v>92</v>
      </c>
      <c r="AI49" s="1">
        <f t="shared" si="10"/>
        <v>0</v>
      </c>
      <c r="AJ49" s="1">
        <f t="shared" si="11"/>
        <v>0</v>
      </c>
      <c r="AK49" s="1">
        <f t="shared" si="12"/>
        <v>0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93</v>
      </c>
      <c r="B50" s="1" t="s">
        <v>41</v>
      </c>
      <c r="C50" s="1">
        <v>132</v>
      </c>
      <c r="D50" s="1"/>
      <c r="E50" s="1">
        <v>80</v>
      </c>
      <c r="F50" s="1">
        <v>45</v>
      </c>
      <c r="G50" s="7">
        <v>0.4</v>
      </c>
      <c r="H50" s="1">
        <v>40</v>
      </c>
      <c r="I50" s="1" t="s">
        <v>37</v>
      </c>
      <c r="J50" s="1">
        <v>82</v>
      </c>
      <c r="K50" s="1">
        <f t="shared" si="16"/>
        <v>-2</v>
      </c>
      <c r="L50" s="1">
        <f t="shared" si="5"/>
        <v>80</v>
      </c>
      <c r="M50" s="1"/>
      <c r="N50" s="1"/>
      <c r="O50" s="1">
        <f t="shared" si="6"/>
        <v>16</v>
      </c>
      <c r="P50" s="5">
        <f>9*O50-N50-F50</f>
        <v>99</v>
      </c>
      <c r="Q50" s="5">
        <f t="shared" si="7"/>
        <v>99</v>
      </c>
      <c r="R50" s="5"/>
      <c r="S50" s="5"/>
      <c r="T50" s="5"/>
      <c r="U50" s="1"/>
      <c r="V50" s="1">
        <f t="shared" si="8"/>
        <v>9</v>
      </c>
      <c r="W50" s="1">
        <f t="shared" si="9"/>
        <v>2.8125</v>
      </c>
      <c r="X50" s="1">
        <v>9.6</v>
      </c>
      <c r="Y50" s="1">
        <v>7.2</v>
      </c>
      <c r="Z50" s="1">
        <v>13.6</v>
      </c>
      <c r="AA50" s="1">
        <v>17</v>
      </c>
      <c r="AB50" s="1">
        <v>15.6</v>
      </c>
      <c r="AC50" s="1">
        <v>15.8</v>
      </c>
      <c r="AD50" s="1">
        <v>12.6</v>
      </c>
      <c r="AE50" s="1">
        <v>11.8</v>
      </c>
      <c r="AF50" s="1">
        <v>10.4</v>
      </c>
      <c r="AG50" s="1">
        <v>8.6</v>
      </c>
      <c r="AH50" s="1"/>
      <c r="AI50" s="1">
        <f t="shared" si="10"/>
        <v>40</v>
      </c>
      <c r="AJ50" s="1">
        <f t="shared" si="11"/>
        <v>0</v>
      </c>
      <c r="AK50" s="1">
        <f t="shared" si="12"/>
        <v>0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94</v>
      </c>
      <c r="B51" s="1" t="s">
        <v>41</v>
      </c>
      <c r="C51" s="1">
        <v>92</v>
      </c>
      <c r="D51" s="1">
        <v>75</v>
      </c>
      <c r="E51" s="1">
        <v>67</v>
      </c>
      <c r="F51" s="1">
        <v>60</v>
      </c>
      <c r="G51" s="7">
        <v>0.4</v>
      </c>
      <c r="H51" s="1">
        <v>40</v>
      </c>
      <c r="I51" s="1" t="s">
        <v>37</v>
      </c>
      <c r="J51" s="1">
        <v>72</v>
      </c>
      <c r="K51" s="1">
        <f t="shared" si="16"/>
        <v>-5</v>
      </c>
      <c r="L51" s="1">
        <f t="shared" si="5"/>
        <v>67</v>
      </c>
      <c r="M51" s="1"/>
      <c r="N51" s="1"/>
      <c r="O51" s="1">
        <f t="shared" si="6"/>
        <v>13.4</v>
      </c>
      <c r="P51" s="5">
        <f t="shared" ref="P51:P61" si="18">10*O51-N51-F51</f>
        <v>74</v>
      </c>
      <c r="Q51" s="5">
        <f t="shared" si="7"/>
        <v>74</v>
      </c>
      <c r="R51" s="5"/>
      <c r="S51" s="5"/>
      <c r="T51" s="5"/>
      <c r="U51" s="1"/>
      <c r="V51" s="1">
        <f t="shared" si="8"/>
        <v>10</v>
      </c>
      <c r="W51" s="1">
        <f t="shared" si="9"/>
        <v>4.4776119402985071</v>
      </c>
      <c r="X51" s="1">
        <v>10.8</v>
      </c>
      <c r="Y51" s="1">
        <v>13.4</v>
      </c>
      <c r="Z51" s="1">
        <v>14.6</v>
      </c>
      <c r="AA51" s="1">
        <v>13.4</v>
      </c>
      <c r="AB51" s="1">
        <v>15.4</v>
      </c>
      <c r="AC51" s="1">
        <v>15.4</v>
      </c>
      <c r="AD51" s="1">
        <v>13.2</v>
      </c>
      <c r="AE51" s="1">
        <v>9.4</v>
      </c>
      <c r="AF51" s="1">
        <v>1.4</v>
      </c>
      <c r="AG51" s="1">
        <v>2.8</v>
      </c>
      <c r="AH51" s="1" t="s">
        <v>95</v>
      </c>
      <c r="AI51" s="1">
        <f t="shared" si="10"/>
        <v>30</v>
      </c>
      <c r="AJ51" s="1">
        <f t="shared" si="11"/>
        <v>0</v>
      </c>
      <c r="AK51" s="1">
        <f t="shared" si="12"/>
        <v>0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96</v>
      </c>
      <c r="B52" s="1" t="s">
        <v>36</v>
      </c>
      <c r="C52" s="1">
        <v>211.26599999999999</v>
      </c>
      <c r="D52" s="1">
        <v>166.81399999999999</v>
      </c>
      <c r="E52" s="1">
        <v>158.97300000000001</v>
      </c>
      <c r="F52" s="1">
        <v>181.38300000000001</v>
      </c>
      <c r="G52" s="7">
        <v>1</v>
      </c>
      <c r="H52" s="1">
        <v>50</v>
      </c>
      <c r="I52" s="1" t="s">
        <v>37</v>
      </c>
      <c r="J52" s="1">
        <v>156.285</v>
      </c>
      <c r="K52" s="1">
        <f t="shared" si="16"/>
        <v>2.6880000000000166</v>
      </c>
      <c r="L52" s="1">
        <f t="shared" si="5"/>
        <v>158.97300000000001</v>
      </c>
      <c r="M52" s="1"/>
      <c r="N52" s="1">
        <v>89.420200000000051</v>
      </c>
      <c r="O52" s="1">
        <f t="shared" si="6"/>
        <v>31.794600000000003</v>
      </c>
      <c r="P52" s="5">
        <f t="shared" si="18"/>
        <v>47.142799999999966</v>
      </c>
      <c r="Q52" s="5">
        <f t="shared" si="7"/>
        <v>47.142799999999966</v>
      </c>
      <c r="R52" s="5"/>
      <c r="S52" s="5"/>
      <c r="T52" s="5"/>
      <c r="U52" s="1"/>
      <c r="V52" s="1">
        <f t="shared" si="8"/>
        <v>10</v>
      </c>
      <c r="W52" s="1">
        <f t="shared" si="9"/>
        <v>8.5172702282777593</v>
      </c>
      <c r="X52" s="1">
        <v>32.419199999999996</v>
      </c>
      <c r="Y52" s="1">
        <v>29.0474</v>
      </c>
      <c r="Z52" s="1">
        <v>22.492000000000001</v>
      </c>
      <c r="AA52" s="1">
        <v>25.769200000000001</v>
      </c>
      <c r="AB52" s="1">
        <v>28.898800000000001</v>
      </c>
      <c r="AC52" s="1">
        <v>23.081199999999999</v>
      </c>
      <c r="AD52" s="1">
        <v>20.8338</v>
      </c>
      <c r="AE52" s="1">
        <v>23.843399999999999</v>
      </c>
      <c r="AF52" s="1">
        <v>18.227599999999999</v>
      </c>
      <c r="AG52" s="1">
        <v>14.6684</v>
      </c>
      <c r="AH52" s="1"/>
      <c r="AI52" s="1">
        <f t="shared" si="10"/>
        <v>47</v>
      </c>
      <c r="AJ52" s="1">
        <f t="shared" si="11"/>
        <v>0</v>
      </c>
      <c r="AK52" s="1">
        <f t="shared" si="12"/>
        <v>0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97</v>
      </c>
      <c r="B53" s="1" t="s">
        <v>36</v>
      </c>
      <c r="C53" s="1">
        <v>798.09199999999998</v>
      </c>
      <c r="D53" s="1">
        <v>248.00899999999999</v>
      </c>
      <c r="E53" s="1">
        <v>650.30600000000004</v>
      </c>
      <c r="F53" s="1">
        <v>312.54399999999998</v>
      </c>
      <c r="G53" s="7">
        <v>1</v>
      </c>
      <c r="H53" s="1">
        <v>50</v>
      </c>
      <c r="I53" s="1" t="s">
        <v>37</v>
      </c>
      <c r="J53" s="1">
        <v>619.21600000000001</v>
      </c>
      <c r="K53" s="1">
        <f t="shared" si="16"/>
        <v>31.090000000000032</v>
      </c>
      <c r="L53" s="1">
        <f t="shared" si="5"/>
        <v>650.30600000000004</v>
      </c>
      <c r="M53" s="1"/>
      <c r="N53" s="1">
        <v>194.44840000000011</v>
      </c>
      <c r="O53" s="1">
        <f t="shared" si="6"/>
        <v>130.06120000000001</v>
      </c>
      <c r="P53" s="5">
        <f t="shared" si="18"/>
        <v>793.61959999999988</v>
      </c>
      <c r="Q53" s="5">
        <f t="shared" si="7"/>
        <v>233.61959999999988</v>
      </c>
      <c r="R53" s="5">
        <v>260</v>
      </c>
      <c r="S53" s="5">
        <v>300</v>
      </c>
      <c r="T53" s="5"/>
      <c r="U53" s="1"/>
      <c r="V53" s="1">
        <f t="shared" si="8"/>
        <v>10</v>
      </c>
      <c r="W53" s="1">
        <f t="shared" si="9"/>
        <v>3.8981064298960799</v>
      </c>
      <c r="X53" s="1">
        <v>79.388200000000012</v>
      </c>
      <c r="Y53" s="1">
        <v>81.614000000000004</v>
      </c>
      <c r="Z53" s="1">
        <v>79.397400000000005</v>
      </c>
      <c r="AA53" s="1">
        <v>97.461399999999998</v>
      </c>
      <c r="AB53" s="1">
        <v>105.70659999999999</v>
      </c>
      <c r="AC53" s="1">
        <v>93.241399999999999</v>
      </c>
      <c r="AD53" s="1">
        <v>83.374200000000002</v>
      </c>
      <c r="AE53" s="1">
        <v>76.477000000000004</v>
      </c>
      <c r="AF53" s="1">
        <v>68.045199999999994</v>
      </c>
      <c r="AG53" s="1">
        <v>106.3288</v>
      </c>
      <c r="AH53" s="1"/>
      <c r="AI53" s="1">
        <f t="shared" si="10"/>
        <v>234</v>
      </c>
      <c r="AJ53" s="1">
        <f t="shared" si="11"/>
        <v>260</v>
      </c>
      <c r="AK53" s="1">
        <f t="shared" si="12"/>
        <v>300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98</v>
      </c>
      <c r="B54" s="1" t="s">
        <v>36</v>
      </c>
      <c r="C54" s="1">
        <v>68.269000000000005</v>
      </c>
      <c r="D54" s="1">
        <v>109.02</v>
      </c>
      <c r="E54" s="1">
        <v>90.075000000000003</v>
      </c>
      <c r="F54" s="1">
        <v>86.983999999999995</v>
      </c>
      <c r="G54" s="7">
        <v>1</v>
      </c>
      <c r="H54" s="1">
        <v>50</v>
      </c>
      <c r="I54" s="1" t="s">
        <v>37</v>
      </c>
      <c r="J54" s="1">
        <v>84.6</v>
      </c>
      <c r="K54" s="1">
        <f t="shared" si="16"/>
        <v>5.4750000000000085</v>
      </c>
      <c r="L54" s="1">
        <f t="shared" si="5"/>
        <v>69.13300000000001</v>
      </c>
      <c r="M54" s="1">
        <v>20.942</v>
      </c>
      <c r="N54" s="1"/>
      <c r="O54" s="1">
        <f t="shared" si="6"/>
        <v>13.826600000000003</v>
      </c>
      <c r="P54" s="5">
        <f>9*O54-N54-F54</f>
        <v>37.455400000000026</v>
      </c>
      <c r="Q54" s="5">
        <f t="shared" si="7"/>
        <v>37.455400000000026</v>
      </c>
      <c r="R54" s="5"/>
      <c r="S54" s="5"/>
      <c r="T54" s="5"/>
      <c r="U54" s="1"/>
      <c r="V54" s="1">
        <f t="shared" si="8"/>
        <v>9</v>
      </c>
      <c r="W54" s="1">
        <f t="shared" si="9"/>
        <v>6.2910621555552328</v>
      </c>
      <c r="X54" s="1">
        <v>4.1920000000000002</v>
      </c>
      <c r="Y54" s="1">
        <v>16.286799999999999</v>
      </c>
      <c r="Z54" s="1">
        <v>15.757</v>
      </c>
      <c r="AA54" s="1">
        <v>14.133800000000001</v>
      </c>
      <c r="AB54" s="1">
        <v>10.619199999999999</v>
      </c>
      <c r="AC54" s="1">
        <v>30.541599999999999</v>
      </c>
      <c r="AD54" s="1">
        <v>5.1849999999999969</v>
      </c>
      <c r="AE54" s="1">
        <v>5.4548000000000014</v>
      </c>
      <c r="AF54" s="1">
        <v>29.638200000000001</v>
      </c>
      <c r="AG54" s="1">
        <v>28.748999999999999</v>
      </c>
      <c r="AH54" s="23" t="s">
        <v>157</v>
      </c>
      <c r="AI54" s="1">
        <f t="shared" si="10"/>
        <v>37</v>
      </c>
      <c r="AJ54" s="1">
        <f t="shared" si="11"/>
        <v>0</v>
      </c>
      <c r="AK54" s="1">
        <f t="shared" si="12"/>
        <v>0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99</v>
      </c>
      <c r="B55" s="1" t="s">
        <v>41</v>
      </c>
      <c r="C55" s="1">
        <v>86</v>
      </c>
      <c r="D55" s="1">
        <v>330</v>
      </c>
      <c r="E55" s="1">
        <v>217</v>
      </c>
      <c r="F55" s="1">
        <v>175</v>
      </c>
      <c r="G55" s="7">
        <v>0.4</v>
      </c>
      <c r="H55" s="1">
        <v>50</v>
      </c>
      <c r="I55" s="1" t="s">
        <v>37</v>
      </c>
      <c r="J55" s="1">
        <v>219</v>
      </c>
      <c r="K55" s="1">
        <f t="shared" si="16"/>
        <v>-2</v>
      </c>
      <c r="L55" s="1">
        <f t="shared" si="5"/>
        <v>197</v>
      </c>
      <c r="M55" s="1">
        <v>20</v>
      </c>
      <c r="N55" s="1"/>
      <c r="O55" s="1">
        <f t="shared" si="6"/>
        <v>39.4</v>
      </c>
      <c r="P55" s="5">
        <f t="shared" si="18"/>
        <v>219</v>
      </c>
      <c r="Q55" s="5">
        <f t="shared" si="7"/>
        <v>119</v>
      </c>
      <c r="R55" s="5"/>
      <c r="S55" s="5">
        <v>100</v>
      </c>
      <c r="T55" s="5"/>
      <c r="U55" s="1"/>
      <c r="V55" s="1">
        <f t="shared" si="8"/>
        <v>10</v>
      </c>
      <c r="W55" s="1">
        <f t="shared" si="9"/>
        <v>4.4416243654822338</v>
      </c>
      <c r="X55" s="1">
        <v>27.4</v>
      </c>
      <c r="Y55" s="1">
        <v>34.6</v>
      </c>
      <c r="Z55" s="1">
        <v>23.2</v>
      </c>
      <c r="AA55" s="1">
        <v>21.6</v>
      </c>
      <c r="AB55" s="1">
        <v>32.799999999999997</v>
      </c>
      <c r="AC55" s="1">
        <v>29.2</v>
      </c>
      <c r="AD55" s="1">
        <v>28.8</v>
      </c>
      <c r="AE55" s="1">
        <v>30.4</v>
      </c>
      <c r="AF55" s="1">
        <v>28.8</v>
      </c>
      <c r="AG55" s="1">
        <v>34.6</v>
      </c>
      <c r="AH55" s="1"/>
      <c r="AI55" s="1">
        <f t="shared" si="10"/>
        <v>48</v>
      </c>
      <c r="AJ55" s="1">
        <f t="shared" si="11"/>
        <v>0</v>
      </c>
      <c r="AK55" s="1">
        <f t="shared" si="12"/>
        <v>40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100</v>
      </c>
      <c r="B56" s="1" t="s">
        <v>41</v>
      </c>
      <c r="C56" s="1">
        <v>726</v>
      </c>
      <c r="D56" s="1">
        <v>925</v>
      </c>
      <c r="E56" s="1">
        <v>810</v>
      </c>
      <c r="F56" s="1">
        <v>666</v>
      </c>
      <c r="G56" s="7">
        <v>0.4</v>
      </c>
      <c r="H56" s="1">
        <v>40</v>
      </c>
      <c r="I56" s="1" t="s">
        <v>37</v>
      </c>
      <c r="J56" s="1">
        <v>814</v>
      </c>
      <c r="K56" s="1">
        <f t="shared" si="16"/>
        <v>-4</v>
      </c>
      <c r="L56" s="1">
        <f t="shared" si="5"/>
        <v>750</v>
      </c>
      <c r="M56" s="1">
        <v>60</v>
      </c>
      <c r="N56" s="1">
        <v>286.19999999999982</v>
      </c>
      <c r="O56" s="1">
        <f t="shared" si="6"/>
        <v>150</v>
      </c>
      <c r="P56" s="5">
        <f t="shared" si="18"/>
        <v>547.80000000000018</v>
      </c>
      <c r="Q56" s="5">
        <f t="shared" si="7"/>
        <v>247.80000000000018</v>
      </c>
      <c r="R56" s="5"/>
      <c r="S56" s="5">
        <v>300</v>
      </c>
      <c r="T56" s="5"/>
      <c r="U56" s="1"/>
      <c r="V56" s="1">
        <f t="shared" si="8"/>
        <v>10</v>
      </c>
      <c r="W56" s="1">
        <f t="shared" si="9"/>
        <v>6.347999999999999</v>
      </c>
      <c r="X56" s="1">
        <v>145.19999999999999</v>
      </c>
      <c r="Y56" s="1">
        <v>138.6</v>
      </c>
      <c r="Z56" s="1">
        <v>86.8</v>
      </c>
      <c r="AA56" s="1">
        <v>109.2</v>
      </c>
      <c r="AB56" s="1">
        <v>165.286</v>
      </c>
      <c r="AC56" s="1">
        <v>168.48599999999999</v>
      </c>
      <c r="AD56" s="1">
        <v>92.6</v>
      </c>
      <c r="AE56" s="1">
        <v>92.8</v>
      </c>
      <c r="AF56" s="1">
        <v>153.19999999999999</v>
      </c>
      <c r="AG56" s="1">
        <v>153.4</v>
      </c>
      <c r="AH56" s="1"/>
      <c r="AI56" s="1">
        <f t="shared" si="10"/>
        <v>99</v>
      </c>
      <c r="AJ56" s="1">
        <f t="shared" si="11"/>
        <v>0</v>
      </c>
      <c r="AK56" s="1">
        <f t="shared" si="12"/>
        <v>120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101</v>
      </c>
      <c r="B57" s="1" t="s">
        <v>41</v>
      </c>
      <c r="C57" s="1">
        <v>667</v>
      </c>
      <c r="D57" s="1">
        <v>535</v>
      </c>
      <c r="E57" s="1">
        <v>642</v>
      </c>
      <c r="F57" s="1">
        <v>426</v>
      </c>
      <c r="G57" s="7">
        <v>0.4</v>
      </c>
      <c r="H57" s="1">
        <v>40</v>
      </c>
      <c r="I57" s="1" t="s">
        <v>37</v>
      </c>
      <c r="J57" s="1">
        <v>649</v>
      </c>
      <c r="K57" s="1">
        <f t="shared" si="16"/>
        <v>-7</v>
      </c>
      <c r="L57" s="1">
        <f t="shared" si="5"/>
        <v>582</v>
      </c>
      <c r="M57" s="1">
        <v>60</v>
      </c>
      <c r="N57" s="1">
        <v>286.2</v>
      </c>
      <c r="O57" s="1">
        <f t="shared" si="6"/>
        <v>116.4</v>
      </c>
      <c r="P57" s="5">
        <f t="shared" si="18"/>
        <v>451.79999999999995</v>
      </c>
      <c r="Q57" s="5">
        <f t="shared" si="7"/>
        <v>201.79999999999995</v>
      </c>
      <c r="R57" s="5"/>
      <c r="S57" s="5">
        <v>250</v>
      </c>
      <c r="T57" s="5"/>
      <c r="U57" s="1"/>
      <c r="V57" s="1">
        <f t="shared" si="8"/>
        <v>10</v>
      </c>
      <c r="W57" s="1">
        <f t="shared" si="9"/>
        <v>6.1185567010309283</v>
      </c>
      <c r="X57" s="1">
        <v>109.2</v>
      </c>
      <c r="Y57" s="1">
        <v>99.4</v>
      </c>
      <c r="Z57" s="1">
        <v>64.2</v>
      </c>
      <c r="AA57" s="1">
        <v>91.2</v>
      </c>
      <c r="AB57" s="1">
        <v>104.4</v>
      </c>
      <c r="AC57" s="1">
        <v>64.2</v>
      </c>
      <c r="AD57" s="1">
        <v>51.4</v>
      </c>
      <c r="AE57" s="1">
        <v>69.8</v>
      </c>
      <c r="AF57" s="1">
        <v>114.6</v>
      </c>
      <c r="AG57" s="1">
        <v>105.8</v>
      </c>
      <c r="AH57" s="1"/>
      <c r="AI57" s="1">
        <f t="shared" si="10"/>
        <v>81</v>
      </c>
      <c r="AJ57" s="1">
        <f t="shared" si="11"/>
        <v>0</v>
      </c>
      <c r="AK57" s="1">
        <f t="shared" si="12"/>
        <v>100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102</v>
      </c>
      <c r="B58" s="1" t="s">
        <v>36</v>
      </c>
      <c r="C58" s="1">
        <v>557.66</v>
      </c>
      <c r="D58" s="1"/>
      <c r="E58" s="1">
        <v>272.202</v>
      </c>
      <c r="F58" s="1">
        <v>255.328</v>
      </c>
      <c r="G58" s="7">
        <v>1</v>
      </c>
      <c r="H58" s="1">
        <v>40</v>
      </c>
      <c r="I58" s="1" t="s">
        <v>37</v>
      </c>
      <c r="J58" s="1">
        <v>277.89999999999998</v>
      </c>
      <c r="K58" s="1">
        <f t="shared" si="16"/>
        <v>-5.6979999999999791</v>
      </c>
      <c r="L58" s="1">
        <f t="shared" si="5"/>
        <v>257.56799999999998</v>
      </c>
      <c r="M58" s="1">
        <v>14.634</v>
      </c>
      <c r="N58" s="1"/>
      <c r="O58" s="1">
        <f t="shared" si="6"/>
        <v>51.513599999999997</v>
      </c>
      <c r="P58" s="5">
        <f t="shared" si="18"/>
        <v>259.80799999999999</v>
      </c>
      <c r="Q58" s="5">
        <f t="shared" si="7"/>
        <v>159.80799999999999</v>
      </c>
      <c r="R58" s="5"/>
      <c r="S58" s="5">
        <v>100</v>
      </c>
      <c r="T58" s="5"/>
      <c r="U58" s="1"/>
      <c r="V58" s="1">
        <f t="shared" si="8"/>
        <v>10</v>
      </c>
      <c r="W58" s="1">
        <f t="shared" si="9"/>
        <v>4.9565163374332215</v>
      </c>
      <c r="X58" s="1">
        <v>38.558199999999999</v>
      </c>
      <c r="Y58" s="1">
        <v>35.506599999999999</v>
      </c>
      <c r="Z58" s="1">
        <v>46.8294</v>
      </c>
      <c r="AA58" s="1">
        <v>57.864999999999988</v>
      </c>
      <c r="AB58" s="1">
        <v>45.7532</v>
      </c>
      <c r="AC58" s="1">
        <v>45.354599999999998</v>
      </c>
      <c r="AD58" s="1">
        <v>45.513399999999997</v>
      </c>
      <c r="AE58" s="1">
        <v>33.489400000000003</v>
      </c>
      <c r="AF58" s="1">
        <v>8.1622000000000003</v>
      </c>
      <c r="AG58" s="1">
        <v>5.0213999999999999</v>
      </c>
      <c r="AH58" s="1"/>
      <c r="AI58" s="1">
        <f t="shared" si="10"/>
        <v>160</v>
      </c>
      <c r="AJ58" s="1">
        <f t="shared" si="11"/>
        <v>0</v>
      </c>
      <c r="AK58" s="1">
        <f t="shared" si="12"/>
        <v>100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103</v>
      </c>
      <c r="B59" s="1" t="s">
        <v>36</v>
      </c>
      <c r="C59" s="1">
        <v>296.71300000000002</v>
      </c>
      <c r="D59" s="1">
        <v>43.463999999999999</v>
      </c>
      <c r="E59" s="1">
        <v>245.53299999999999</v>
      </c>
      <c r="F59" s="1">
        <v>65.528000000000006</v>
      </c>
      <c r="G59" s="7">
        <v>1</v>
      </c>
      <c r="H59" s="1">
        <v>40</v>
      </c>
      <c r="I59" s="1" t="s">
        <v>37</v>
      </c>
      <c r="J59" s="1">
        <v>254.7</v>
      </c>
      <c r="K59" s="1">
        <f t="shared" si="16"/>
        <v>-9.1670000000000016</v>
      </c>
      <c r="L59" s="1">
        <f t="shared" si="5"/>
        <v>231.09699999999998</v>
      </c>
      <c r="M59" s="1">
        <v>14.436</v>
      </c>
      <c r="N59" s="1">
        <v>113.2822</v>
      </c>
      <c r="O59" s="1">
        <f t="shared" si="6"/>
        <v>46.219399999999993</v>
      </c>
      <c r="P59" s="5">
        <f t="shared" si="18"/>
        <v>283.38379999999995</v>
      </c>
      <c r="Q59" s="5">
        <f t="shared" si="7"/>
        <v>183.38379999999995</v>
      </c>
      <c r="R59" s="5"/>
      <c r="S59" s="5">
        <v>100</v>
      </c>
      <c r="T59" s="5"/>
      <c r="U59" s="1"/>
      <c r="V59" s="1">
        <f t="shared" si="8"/>
        <v>10</v>
      </c>
      <c r="W59" s="1">
        <f t="shared" si="9"/>
        <v>3.8687261193351716</v>
      </c>
      <c r="X59" s="1">
        <v>36.051200000000001</v>
      </c>
      <c r="Y59" s="1">
        <v>31.229199999999999</v>
      </c>
      <c r="Z59" s="1">
        <v>24.597200000000001</v>
      </c>
      <c r="AA59" s="1">
        <v>41.460999999999999</v>
      </c>
      <c r="AB59" s="1">
        <v>50.3324</v>
      </c>
      <c r="AC59" s="1">
        <v>33.1736</v>
      </c>
      <c r="AD59" s="1">
        <v>28.763400000000001</v>
      </c>
      <c r="AE59" s="1">
        <v>24.647200000000002</v>
      </c>
      <c r="AF59" s="1">
        <v>23.712199999999999</v>
      </c>
      <c r="AG59" s="1">
        <v>28.724799999999998</v>
      </c>
      <c r="AH59" s="1"/>
      <c r="AI59" s="1">
        <f t="shared" si="10"/>
        <v>183</v>
      </c>
      <c r="AJ59" s="1">
        <f t="shared" si="11"/>
        <v>0</v>
      </c>
      <c r="AK59" s="1">
        <f t="shared" si="12"/>
        <v>100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104</v>
      </c>
      <c r="B60" s="1" t="s">
        <v>36</v>
      </c>
      <c r="C60" s="1">
        <v>236.02699999999999</v>
      </c>
      <c r="D60" s="1">
        <v>111.96</v>
      </c>
      <c r="E60" s="1">
        <v>217.40799999999999</v>
      </c>
      <c r="F60" s="1">
        <v>109.34</v>
      </c>
      <c r="G60" s="7">
        <v>1</v>
      </c>
      <c r="H60" s="1">
        <v>40</v>
      </c>
      <c r="I60" s="1" t="s">
        <v>37</v>
      </c>
      <c r="J60" s="1">
        <v>220.9</v>
      </c>
      <c r="K60" s="1">
        <f t="shared" si="16"/>
        <v>-3.4920000000000186</v>
      </c>
      <c r="L60" s="1">
        <f t="shared" si="5"/>
        <v>202.80099999999999</v>
      </c>
      <c r="M60" s="1">
        <v>14.606999999999999</v>
      </c>
      <c r="N60" s="1">
        <v>115.4188</v>
      </c>
      <c r="O60" s="1">
        <f t="shared" si="6"/>
        <v>40.560199999999995</v>
      </c>
      <c r="P60" s="5">
        <f t="shared" si="18"/>
        <v>180.84319999999994</v>
      </c>
      <c r="Q60" s="5">
        <f t="shared" si="7"/>
        <v>180.84319999999994</v>
      </c>
      <c r="R60" s="5"/>
      <c r="S60" s="5"/>
      <c r="T60" s="5"/>
      <c r="U60" s="1"/>
      <c r="V60" s="1">
        <f t="shared" si="8"/>
        <v>10</v>
      </c>
      <c r="W60" s="1">
        <f t="shared" si="9"/>
        <v>5.5413632082682049</v>
      </c>
      <c r="X60" s="1">
        <v>36.925800000000002</v>
      </c>
      <c r="Y60" s="1">
        <v>31.857800000000001</v>
      </c>
      <c r="Z60" s="1">
        <v>29.901</v>
      </c>
      <c r="AA60" s="1">
        <v>30.859200000000001</v>
      </c>
      <c r="AB60" s="1">
        <v>33.629199999999997</v>
      </c>
      <c r="AC60" s="1">
        <v>37.529800000000002</v>
      </c>
      <c r="AD60" s="1">
        <v>26.715399999999999</v>
      </c>
      <c r="AE60" s="1">
        <v>22.999600000000001</v>
      </c>
      <c r="AF60" s="1">
        <v>31.666599999999999</v>
      </c>
      <c r="AG60" s="1">
        <v>35.583000000000013</v>
      </c>
      <c r="AH60" s="1"/>
      <c r="AI60" s="1">
        <f t="shared" si="10"/>
        <v>181</v>
      </c>
      <c r="AJ60" s="1">
        <f t="shared" si="11"/>
        <v>0</v>
      </c>
      <c r="AK60" s="1">
        <f t="shared" si="12"/>
        <v>0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105</v>
      </c>
      <c r="B61" s="1" t="s">
        <v>36</v>
      </c>
      <c r="C61" s="1">
        <v>91.102000000000004</v>
      </c>
      <c r="D61" s="1">
        <v>16.62</v>
      </c>
      <c r="E61" s="1">
        <v>58.09</v>
      </c>
      <c r="F61" s="1">
        <v>36.804000000000002</v>
      </c>
      <c r="G61" s="7">
        <v>1</v>
      </c>
      <c r="H61" s="1">
        <v>30</v>
      </c>
      <c r="I61" s="1" t="s">
        <v>37</v>
      </c>
      <c r="J61" s="1">
        <v>65.242999999999995</v>
      </c>
      <c r="K61" s="1">
        <f t="shared" si="16"/>
        <v>-7.1529999999999916</v>
      </c>
      <c r="L61" s="1">
        <f t="shared" si="5"/>
        <v>58.09</v>
      </c>
      <c r="M61" s="1"/>
      <c r="N61" s="1">
        <v>13.2102</v>
      </c>
      <c r="O61" s="1">
        <f t="shared" si="6"/>
        <v>11.618</v>
      </c>
      <c r="P61" s="5">
        <f t="shared" si="18"/>
        <v>66.165800000000004</v>
      </c>
      <c r="Q61" s="5">
        <f t="shared" si="7"/>
        <v>66.165800000000004</v>
      </c>
      <c r="R61" s="5"/>
      <c r="S61" s="5"/>
      <c r="T61" s="5"/>
      <c r="U61" s="1"/>
      <c r="V61" s="1">
        <f t="shared" si="8"/>
        <v>10</v>
      </c>
      <c r="W61" s="1">
        <f t="shared" si="9"/>
        <v>4.3048889653985194</v>
      </c>
      <c r="X61" s="1">
        <v>8.7332000000000001</v>
      </c>
      <c r="Y61" s="1">
        <v>8.5914000000000001</v>
      </c>
      <c r="Z61" s="1">
        <v>11.477600000000001</v>
      </c>
      <c r="AA61" s="1">
        <v>10.693</v>
      </c>
      <c r="AB61" s="1">
        <v>8.6018000000000008</v>
      </c>
      <c r="AC61" s="1">
        <v>7.6099999999999994</v>
      </c>
      <c r="AD61" s="1">
        <v>8.7211999999999996</v>
      </c>
      <c r="AE61" s="1">
        <v>10.027799999999999</v>
      </c>
      <c r="AF61" s="1">
        <v>11.640599999999999</v>
      </c>
      <c r="AG61" s="1">
        <v>10.793799999999999</v>
      </c>
      <c r="AH61" s="1"/>
      <c r="AI61" s="1">
        <f t="shared" si="10"/>
        <v>66</v>
      </c>
      <c r="AJ61" s="1">
        <f t="shared" si="11"/>
        <v>0</v>
      </c>
      <c r="AK61" s="1">
        <f t="shared" si="12"/>
        <v>0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106</v>
      </c>
      <c r="B62" s="1" t="s">
        <v>41</v>
      </c>
      <c r="C62" s="1">
        <v>390</v>
      </c>
      <c r="D62" s="1">
        <v>112</v>
      </c>
      <c r="E62" s="1">
        <v>123</v>
      </c>
      <c r="F62" s="1">
        <v>331</v>
      </c>
      <c r="G62" s="7">
        <v>0.6</v>
      </c>
      <c r="H62" s="1">
        <v>60</v>
      </c>
      <c r="I62" s="1" t="s">
        <v>37</v>
      </c>
      <c r="J62" s="1">
        <v>123</v>
      </c>
      <c r="K62" s="1">
        <f t="shared" si="16"/>
        <v>0</v>
      </c>
      <c r="L62" s="1">
        <f t="shared" si="5"/>
        <v>123</v>
      </c>
      <c r="M62" s="1"/>
      <c r="N62" s="1">
        <v>100</v>
      </c>
      <c r="O62" s="1">
        <f t="shared" si="6"/>
        <v>24.6</v>
      </c>
      <c r="P62" s="5"/>
      <c r="Q62" s="5">
        <f t="shared" si="7"/>
        <v>0</v>
      </c>
      <c r="R62" s="5"/>
      <c r="S62" s="5"/>
      <c r="T62" s="5"/>
      <c r="U62" s="1"/>
      <c r="V62" s="1">
        <f t="shared" si="8"/>
        <v>17.520325203252032</v>
      </c>
      <c r="W62" s="1">
        <f t="shared" si="9"/>
        <v>17.520325203252032</v>
      </c>
      <c r="X62" s="1">
        <v>25.4</v>
      </c>
      <c r="Y62" s="1">
        <v>8.4</v>
      </c>
      <c r="Z62" s="1">
        <v>50.4</v>
      </c>
      <c r="AA62" s="1">
        <v>50.8</v>
      </c>
      <c r="AB62" s="1">
        <v>79.2</v>
      </c>
      <c r="AC62" s="1">
        <v>175</v>
      </c>
      <c r="AD62" s="1">
        <v>200.8</v>
      </c>
      <c r="AE62" s="1">
        <v>245.2</v>
      </c>
      <c r="AF62" s="1">
        <v>191.2</v>
      </c>
      <c r="AG62" s="1">
        <v>88.6</v>
      </c>
      <c r="AH62" s="22" t="s">
        <v>152</v>
      </c>
      <c r="AI62" s="1">
        <f t="shared" si="10"/>
        <v>0</v>
      </c>
      <c r="AJ62" s="1">
        <f t="shared" si="11"/>
        <v>0</v>
      </c>
      <c r="AK62" s="1">
        <f t="shared" si="12"/>
        <v>0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7" t="s">
        <v>107</v>
      </c>
      <c r="B63" s="17" t="s">
        <v>41</v>
      </c>
      <c r="C63" s="17"/>
      <c r="D63" s="17"/>
      <c r="E63" s="17"/>
      <c r="F63" s="17"/>
      <c r="G63" s="18">
        <v>0</v>
      </c>
      <c r="H63" s="17">
        <v>50</v>
      </c>
      <c r="I63" s="17" t="s">
        <v>37</v>
      </c>
      <c r="J63" s="17"/>
      <c r="K63" s="17">
        <f t="shared" si="16"/>
        <v>0</v>
      </c>
      <c r="L63" s="17">
        <f t="shared" si="5"/>
        <v>0</v>
      </c>
      <c r="M63" s="17"/>
      <c r="N63" s="17"/>
      <c r="O63" s="17">
        <f t="shared" si="6"/>
        <v>0</v>
      </c>
      <c r="P63" s="19"/>
      <c r="Q63" s="5">
        <f t="shared" si="7"/>
        <v>0</v>
      </c>
      <c r="R63" s="19"/>
      <c r="S63" s="19"/>
      <c r="T63" s="19"/>
      <c r="U63" s="17"/>
      <c r="V63" s="17" t="e">
        <f t="shared" si="8"/>
        <v>#DIV/0!</v>
      </c>
      <c r="W63" s="17" t="e">
        <f t="shared" si="9"/>
        <v>#DIV/0!</v>
      </c>
      <c r="X63" s="17">
        <v>0</v>
      </c>
      <c r="Y63" s="17">
        <v>0</v>
      </c>
      <c r="Z63" s="17">
        <v>0</v>
      </c>
      <c r="AA63" s="17">
        <v>0</v>
      </c>
      <c r="AB63" s="17">
        <v>0</v>
      </c>
      <c r="AC63" s="17">
        <v>0</v>
      </c>
      <c r="AD63" s="17">
        <v>0</v>
      </c>
      <c r="AE63" s="17">
        <v>0</v>
      </c>
      <c r="AF63" s="17">
        <v>0</v>
      </c>
      <c r="AG63" s="17">
        <v>0</v>
      </c>
      <c r="AH63" s="17" t="s">
        <v>57</v>
      </c>
      <c r="AI63" s="1">
        <f t="shared" si="10"/>
        <v>0</v>
      </c>
      <c r="AJ63" s="1">
        <f t="shared" si="11"/>
        <v>0</v>
      </c>
      <c r="AK63" s="1">
        <f t="shared" si="12"/>
        <v>0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7" t="s">
        <v>108</v>
      </c>
      <c r="B64" s="17" t="s">
        <v>41</v>
      </c>
      <c r="C64" s="17"/>
      <c r="D64" s="17"/>
      <c r="E64" s="17"/>
      <c r="F64" s="17"/>
      <c r="G64" s="18">
        <v>0</v>
      </c>
      <c r="H64" s="17">
        <v>50</v>
      </c>
      <c r="I64" s="17" t="s">
        <v>37</v>
      </c>
      <c r="J64" s="17"/>
      <c r="K64" s="17">
        <f t="shared" si="16"/>
        <v>0</v>
      </c>
      <c r="L64" s="17">
        <f t="shared" si="5"/>
        <v>0</v>
      </c>
      <c r="M64" s="17"/>
      <c r="N64" s="17"/>
      <c r="O64" s="17">
        <f t="shared" si="6"/>
        <v>0</v>
      </c>
      <c r="P64" s="19"/>
      <c r="Q64" s="5">
        <f t="shared" si="7"/>
        <v>0</v>
      </c>
      <c r="R64" s="19"/>
      <c r="S64" s="19"/>
      <c r="T64" s="19"/>
      <c r="U64" s="17"/>
      <c r="V64" s="17" t="e">
        <f t="shared" si="8"/>
        <v>#DIV/0!</v>
      </c>
      <c r="W64" s="17" t="e">
        <f t="shared" si="9"/>
        <v>#DIV/0!</v>
      </c>
      <c r="X64" s="17">
        <v>0</v>
      </c>
      <c r="Y64" s="17">
        <v>0</v>
      </c>
      <c r="Z64" s="17">
        <v>0</v>
      </c>
      <c r="AA64" s="17">
        <v>0</v>
      </c>
      <c r="AB64" s="17">
        <v>0</v>
      </c>
      <c r="AC64" s="17">
        <v>0</v>
      </c>
      <c r="AD64" s="17">
        <v>0</v>
      </c>
      <c r="AE64" s="17">
        <v>0</v>
      </c>
      <c r="AF64" s="17">
        <v>0</v>
      </c>
      <c r="AG64" s="17">
        <v>0</v>
      </c>
      <c r="AH64" s="17" t="s">
        <v>57</v>
      </c>
      <c r="AI64" s="1">
        <f t="shared" si="10"/>
        <v>0</v>
      </c>
      <c r="AJ64" s="1">
        <f t="shared" si="11"/>
        <v>0</v>
      </c>
      <c r="AK64" s="1">
        <f t="shared" si="12"/>
        <v>0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7" t="s">
        <v>109</v>
      </c>
      <c r="B65" s="17" t="s">
        <v>41</v>
      </c>
      <c r="C65" s="17"/>
      <c r="D65" s="17"/>
      <c r="E65" s="17"/>
      <c r="F65" s="17"/>
      <c r="G65" s="18">
        <v>0</v>
      </c>
      <c r="H65" s="17">
        <v>30</v>
      </c>
      <c r="I65" s="17" t="s">
        <v>37</v>
      </c>
      <c r="J65" s="17"/>
      <c r="K65" s="17">
        <f t="shared" si="16"/>
        <v>0</v>
      </c>
      <c r="L65" s="17">
        <f t="shared" si="5"/>
        <v>0</v>
      </c>
      <c r="M65" s="17"/>
      <c r="N65" s="17"/>
      <c r="O65" s="17">
        <f t="shared" si="6"/>
        <v>0</v>
      </c>
      <c r="P65" s="19"/>
      <c r="Q65" s="5">
        <f t="shared" si="7"/>
        <v>0</v>
      </c>
      <c r="R65" s="19"/>
      <c r="S65" s="19"/>
      <c r="T65" s="19"/>
      <c r="U65" s="17"/>
      <c r="V65" s="17" t="e">
        <f t="shared" si="8"/>
        <v>#DIV/0!</v>
      </c>
      <c r="W65" s="17" t="e">
        <f t="shared" si="9"/>
        <v>#DIV/0!</v>
      </c>
      <c r="X65" s="17">
        <v>0</v>
      </c>
      <c r="Y65" s="17">
        <v>0</v>
      </c>
      <c r="Z65" s="17">
        <v>0</v>
      </c>
      <c r="AA65" s="17">
        <v>0</v>
      </c>
      <c r="AB65" s="17">
        <v>0</v>
      </c>
      <c r="AC65" s="17">
        <v>0</v>
      </c>
      <c r="AD65" s="17">
        <v>0</v>
      </c>
      <c r="AE65" s="17">
        <v>0</v>
      </c>
      <c r="AF65" s="17">
        <v>0</v>
      </c>
      <c r="AG65" s="17">
        <v>0</v>
      </c>
      <c r="AH65" s="17" t="s">
        <v>57</v>
      </c>
      <c r="AI65" s="1">
        <f t="shared" si="10"/>
        <v>0</v>
      </c>
      <c r="AJ65" s="1">
        <f t="shared" si="11"/>
        <v>0</v>
      </c>
      <c r="AK65" s="1">
        <f t="shared" si="12"/>
        <v>0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110</v>
      </c>
      <c r="B66" s="1" t="s">
        <v>41</v>
      </c>
      <c r="C66" s="1">
        <v>119</v>
      </c>
      <c r="D66" s="1">
        <v>39</v>
      </c>
      <c r="E66" s="1">
        <v>34</v>
      </c>
      <c r="F66" s="1">
        <v>122</v>
      </c>
      <c r="G66" s="7">
        <v>0.6</v>
      </c>
      <c r="H66" s="1">
        <v>55</v>
      </c>
      <c r="I66" s="1" t="s">
        <v>37</v>
      </c>
      <c r="J66" s="1">
        <v>34</v>
      </c>
      <c r="K66" s="1">
        <f t="shared" si="16"/>
        <v>0</v>
      </c>
      <c r="L66" s="1">
        <f t="shared" si="5"/>
        <v>34</v>
      </c>
      <c r="M66" s="1"/>
      <c r="N66" s="1">
        <v>47</v>
      </c>
      <c r="O66" s="1">
        <f t="shared" si="6"/>
        <v>6.8</v>
      </c>
      <c r="P66" s="5"/>
      <c r="Q66" s="5">
        <f t="shared" si="7"/>
        <v>0</v>
      </c>
      <c r="R66" s="5"/>
      <c r="S66" s="5"/>
      <c r="T66" s="5"/>
      <c r="U66" s="1"/>
      <c r="V66" s="1">
        <f t="shared" si="8"/>
        <v>24.852941176470591</v>
      </c>
      <c r="W66" s="1">
        <f t="shared" si="9"/>
        <v>24.852941176470591</v>
      </c>
      <c r="X66" s="1">
        <v>14</v>
      </c>
      <c r="Y66" s="1">
        <v>11.8</v>
      </c>
      <c r="Z66" s="1">
        <v>15.8</v>
      </c>
      <c r="AA66" s="1">
        <v>11.8</v>
      </c>
      <c r="AB66" s="1">
        <v>14.2</v>
      </c>
      <c r="AC66" s="1">
        <v>23.6</v>
      </c>
      <c r="AD66" s="1">
        <v>15.8</v>
      </c>
      <c r="AE66" s="1">
        <v>19.399999999999999</v>
      </c>
      <c r="AF66" s="1">
        <v>33.6</v>
      </c>
      <c r="AG66" s="1">
        <v>26.4</v>
      </c>
      <c r="AH66" s="22" t="s">
        <v>153</v>
      </c>
      <c r="AI66" s="1">
        <f t="shared" si="10"/>
        <v>0</v>
      </c>
      <c r="AJ66" s="1">
        <f t="shared" si="11"/>
        <v>0</v>
      </c>
      <c r="AK66" s="1">
        <f t="shared" si="12"/>
        <v>0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7" t="s">
        <v>111</v>
      </c>
      <c r="B67" s="17" t="s">
        <v>41</v>
      </c>
      <c r="C67" s="17"/>
      <c r="D67" s="17"/>
      <c r="E67" s="17"/>
      <c r="F67" s="17"/>
      <c r="G67" s="18">
        <v>0</v>
      </c>
      <c r="H67" s="17">
        <v>40</v>
      </c>
      <c r="I67" s="17" t="s">
        <v>37</v>
      </c>
      <c r="J67" s="17"/>
      <c r="K67" s="17">
        <f t="shared" si="16"/>
        <v>0</v>
      </c>
      <c r="L67" s="17">
        <f t="shared" si="5"/>
        <v>0</v>
      </c>
      <c r="M67" s="17"/>
      <c r="N67" s="17"/>
      <c r="O67" s="17">
        <f t="shared" si="6"/>
        <v>0</v>
      </c>
      <c r="P67" s="19"/>
      <c r="Q67" s="5">
        <f t="shared" si="7"/>
        <v>0</v>
      </c>
      <c r="R67" s="19"/>
      <c r="S67" s="19"/>
      <c r="T67" s="19"/>
      <c r="U67" s="17"/>
      <c r="V67" s="17" t="e">
        <f t="shared" si="8"/>
        <v>#DIV/0!</v>
      </c>
      <c r="W67" s="17" t="e">
        <f t="shared" si="9"/>
        <v>#DIV/0!</v>
      </c>
      <c r="X67" s="17">
        <v>0</v>
      </c>
      <c r="Y67" s="17">
        <v>0</v>
      </c>
      <c r="Z67" s="17">
        <v>0</v>
      </c>
      <c r="AA67" s="17">
        <v>0</v>
      </c>
      <c r="AB67" s="17">
        <v>0</v>
      </c>
      <c r="AC67" s="17">
        <v>0</v>
      </c>
      <c r="AD67" s="17">
        <v>0</v>
      </c>
      <c r="AE67" s="17">
        <v>0</v>
      </c>
      <c r="AF67" s="17">
        <v>0</v>
      </c>
      <c r="AG67" s="17">
        <v>0</v>
      </c>
      <c r="AH67" s="17" t="s">
        <v>57</v>
      </c>
      <c r="AI67" s="1">
        <f t="shared" si="10"/>
        <v>0</v>
      </c>
      <c r="AJ67" s="1">
        <f t="shared" si="11"/>
        <v>0</v>
      </c>
      <c r="AK67" s="1">
        <f t="shared" si="12"/>
        <v>0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112</v>
      </c>
      <c r="B68" s="1" t="s">
        <v>41</v>
      </c>
      <c r="C68" s="1">
        <v>118</v>
      </c>
      <c r="D68" s="1">
        <v>30</v>
      </c>
      <c r="E68" s="1">
        <v>53</v>
      </c>
      <c r="F68" s="1">
        <v>86</v>
      </c>
      <c r="G68" s="7">
        <v>0.4</v>
      </c>
      <c r="H68" s="1">
        <v>50</v>
      </c>
      <c r="I68" s="1" t="s">
        <v>37</v>
      </c>
      <c r="J68" s="1">
        <v>52</v>
      </c>
      <c r="K68" s="1">
        <f t="shared" si="16"/>
        <v>1</v>
      </c>
      <c r="L68" s="1">
        <f t="shared" si="5"/>
        <v>53</v>
      </c>
      <c r="M68" s="1"/>
      <c r="N68" s="1">
        <v>17.800000000000011</v>
      </c>
      <c r="O68" s="1">
        <f t="shared" si="6"/>
        <v>10.6</v>
      </c>
      <c r="P68" s="5"/>
      <c r="Q68" s="5">
        <f t="shared" si="7"/>
        <v>0</v>
      </c>
      <c r="R68" s="5"/>
      <c r="S68" s="5"/>
      <c r="T68" s="5"/>
      <c r="U68" s="1"/>
      <c r="V68" s="1">
        <f t="shared" si="8"/>
        <v>9.7924528301886813</v>
      </c>
      <c r="W68" s="1">
        <f t="shared" si="9"/>
        <v>9.7924528301886813</v>
      </c>
      <c r="X68" s="1">
        <v>9.8000000000000007</v>
      </c>
      <c r="Y68" s="1">
        <v>6.4</v>
      </c>
      <c r="Z68" s="1">
        <v>10.199999999999999</v>
      </c>
      <c r="AA68" s="1">
        <v>12.4</v>
      </c>
      <c r="AB68" s="1">
        <v>17.399999999999999</v>
      </c>
      <c r="AC68" s="1">
        <v>18.8</v>
      </c>
      <c r="AD68" s="1">
        <v>13.2</v>
      </c>
      <c r="AE68" s="1">
        <v>11.8</v>
      </c>
      <c r="AF68" s="1">
        <v>16</v>
      </c>
      <c r="AG68" s="1">
        <v>17.2</v>
      </c>
      <c r="AH68" s="1" t="s">
        <v>42</v>
      </c>
      <c r="AI68" s="1">
        <f t="shared" si="10"/>
        <v>0</v>
      </c>
      <c r="AJ68" s="1">
        <f t="shared" si="11"/>
        <v>0</v>
      </c>
      <c r="AK68" s="1">
        <f t="shared" si="12"/>
        <v>0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4" t="s">
        <v>113</v>
      </c>
      <c r="B69" s="14" t="s">
        <v>36</v>
      </c>
      <c r="C69" s="14"/>
      <c r="D69" s="14"/>
      <c r="E69" s="14">
        <v>1.3660000000000001</v>
      </c>
      <c r="F69" s="14">
        <v>-1.3660000000000001</v>
      </c>
      <c r="G69" s="15">
        <v>0</v>
      </c>
      <c r="H69" s="14" t="e">
        <v>#N/A</v>
      </c>
      <c r="I69" s="14" t="s">
        <v>146</v>
      </c>
      <c r="J69" s="14"/>
      <c r="K69" s="14">
        <f t="shared" si="16"/>
        <v>1.3660000000000001</v>
      </c>
      <c r="L69" s="14">
        <f t="shared" si="5"/>
        <v>1.3660000000000001</v>
      </c>
      <c r="M69" s="14"/>
      <c r="N69" s="14"/>
      <c r="O69" s="14">
        <f t="shared" si="6"/>
        <v>0.2732</v>
      </c>
      <c r="P69" s="16"/>
      <c r="Q69" s="5">
        <f t="shared" si="7"/>
        <v>0</v>
      </c>
      <c r="R69" s="16"/>
      <c r="S69" s="16"/>
      <c r="T69" s="16"/>
      <c r="U69" s="14"/>
      <c r="V69" s="14">
        <f t="shared" si="8"/>
        <v>-5</v>
      </c>
      <c r="W69" s="14">
        <f t="shared" si="9"/>
        <v>-5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/>
      <c r="AI69" s="1">
        <f t="shared" si="10"/>
        <v>0</v>
      </c>
      <c r="AJ69" s="1">
        <f t="shared" si="11"/>
        <v>0</v>
      </c>
      <c r="AK69" s="1">
        <f t="shared" si="12"/>
        <v>0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114</v>
      </c>
      <c r="B70" s="1" t="s">
        <v>41</v>
      </c>
      <c r="C70" s="1">
        <v>18</v>
      </c>
      <c r="D70" s="1"/>
      <c r="E70" s="1">
        <v>2</v>
      </c>
      <c r="F70" s="1">
        <v>15</v>
      </c>
      <c r="G70" s="7">
        <v>0.4</v>
      </c>
      <c r="H70" s="1">
        <v>55</v>
      </c>
      <c r="I70" s="1" t="s">
        <v>37</v>
      </c>
      <c r="J70" s="1">
        <v>2</v>
      </c>
      <c r="K70" s="1">
        <f t="shared" ref="K70:K94" si="19">E70-J70</f>
        <v>0</v>
      </c>
      <c r="L70" s="1">
        <f t="shared" si="5"/>
        <v>2</v>
      </c>
      <c r="M70" s="1"/>
      <c r="N70" s="1"/>
      <c r="O70" s="1">
        <f t="shared" si="6"/>
        <v>0.4</v>
      </c>
      <c r="P70" s="5"/>
      <c r="Q70" s="5">
        <f t="shared" si="7"/>
        <v>0</v>
      </c>
      <c r="R70" s="5"/>
      <c r="S70" s="5"/>
      <c r="T70" s="5"/>
      <c r="U70" s="1"/>
      <c r="V70" s="1">
        <f t="shared" si="8"/>
        <v>37.5</v>
      </c>
      <c r="W70" s="1">
        <f t="shared" si="9"/>
        <v>37.5</v>
      </c>
      <c r="X70" s="1">
        <v>1.2</v>
      </c>
      <c r="Y70" s="1">
        <v>1</v>
      </c>
      <c r="Z70" s="1">
        <v>-0.2</v>
      </c>
      <c r="AA70" s="1">
        <v>0.2</v>
      </c>
      <c r="AB70" s="1">
        <v>0.4</v>
      </c>
      <c r="AC70" s="1">
        <v>0.2</v>
      </c>
      <c r="AD70" s="1">
        <v>0</v>
      </c>
      <c r="AE70" s="1">
        <v>0</v>
      </c>
      <c r="AF70" s="1">
        <v>0.2</v>
      </c>
      <c r="AG70" s="1">
        <v>0.2</v>
      </c>
      <c r="AH70" s="21" t="s">
        <v>47</v>
      </c>
      <c r="AI70" s="1">
        <f t="shared" si="10"/>
        <v>0</v>
      </c>
      <c r="AJ70" s="1">
        <f t="shared" si="11"/>
        <v>0</v>
      </c>
      <c r="AK70" s="1">
        <f t="shared" si="12"/>
        <v>0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115</v>
      </c>
      <c r="B71" s="1" t="s">
        <v>36</v>
      </c>
      <c r="C71" s="1">
        <v>20.181999999999999</v>
      </c>
      <c r="D71" s="1"/>
      <c r="E71" s="1">
        <v>0.64400000000000002</v>
      </c>
      <c r="F71" s="1">
        <v>5.774</v>
      </c>
      <c r="G71" s="7">
        <v>1</v>
      </c>
      <c r="H71" s="1">
        <v>55</v>
      </c>
      <c r="I71" s="1" t="s">
        <v>37</v>
      </c>
      <c r="J71" s="1">
        <v>2</v>
      </c>
      <c r="K71" s="1">
        <f t="shared" si="19"/>
        <v>-1.3559999999999999</v>
      </c>
      <c r="L71" s="1">
        <f t="shared" ref="L71:L94" si="20">E71-M71</f>
        <v>0.64400000000000002</v>
      </c>
      <c r="M71" s="1"/>
      <c r="N71" s="1"/>
      <c r="O71" s="1">
        <f t="shared" ref="O71:O94" si="21">L71/5</f>
        <v>0.1288</v>
      </c>
      <c r="P71" s="5"/>
      <c r="Q71" s="5">
        <f t="shared" ref="Q71:Q94" si="22">P71-R71-S71</f>
        <v>0</v>
      </c>
      <c r="R71" s="5"/>
      <c r="S71" s="5"/>
      <c r="T71" s="5"/>
      <c r="U71" s="1"/>
      <c r="V71" s="1">
        <f t="shared" ref="V71:V94" si="23">(F71+N71+P71)/O71</f>
        <v>44.829192546583855</v>
      </c>
      <c r="W71" s="1">
        <f>(F71+N71)/O71</f>
        <v>44.829192546583855</v>
      </c>
      <c r="X71" s="1">
        <v>0.89939999999999998</v>
      </c>
      <c r="Y71" s="1">
        <v>0.89939999999999998</v>
      </c>
      <c r="Z71" s="1">
        <v>1.7365999999999999</v>
      </c>
      <c r="AA71" s="1">
        <v>1.7365999999999999</v>
      </c>
      <c r="AB71" s="1">
        <v>0.28799999999999998</v>
      </c>
      <c r="AC71" s="1">
        <v>0.28799999999999998</v>
      </c>
      <c r="AD71" s="1">
        <v>1.6706000000000001</v>
      </c>
      <c r="AE71" s="1">
        <v>1.6706000000000001</v>
      </c>
      <c r="AF71" s="1">
        <v>0</v>
      </c>
      <c r="AG71" s="1">
        <v>0</v>
      </c>
      <c r="AH71" s="22" t="s">
        <v>116</v>
      </c>
      <c r="AI71" s="1">
        <f t="shared" ref="AI71:AI94" si="24">ROUND(G71*Q71,0)</f>
        <v>0</v>
      </c>
      <c r="AJ71" s="1">
        <f t="shared" ref="AJ71:AJ94" si="25">ROUND(G71*R71,0)</f>
        <v>0</v>
      </c>
      <c r="AK71" s="1">
        <f t="shared" ref="AK71:AK94" si="26">ROUND(G71*S71,0)</f>
        <v>0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7" t="s">
        <v>117</v>
      </c>
      <c r="B72" s="17" t="s">
        <v>41</v>
      </c>
      <c r="C72" s="17"/>
      <c r="D72" s="17"/>
      <c r="E72" s="17"/>
      <c r="F72" s="17"/>
      <c r="G72" s="18">
        <v>0</v>
      </c>
      <c r="H72" s="17">
        <v>40</v>
      </c>
      <c r="I72" s="17" t="s">
        <v>37</v>
      </c>
      <c r="J72" s="17"/>
      <c r="K72" s="17">
        <f t="shared" si="19"/>
        <v>0</v>
      </c>
      <c r="L72" s="17">
        <f t="shared" si="20"/>
        <v>0</v>
      </c>
      <c r="M72" s="17"/>
      <c r="N72" s="17"/>
      <c r="O72" s="17">
        <f t="shared" si="21"/>
        <v>0</v>
      </c>
      <c r="P72" s="19"/>
      <c r="Q72" s="5">
        <f t="shared" si="22"/>
        <v>0</v>
      </c>
      <c r="R72" s="19"/>
      <c r="S72" s="19"/>
      <c r="T72" s="19"/>
      <c r="U72" s="17"/>
      <c r="V72" s="17" t="e">
        <f t="shared" si="23"/>
        <v>#DIV/0!</v>
      </c>
      <c r="W72" s="17" t="e">
        <f t="shared" ref="W72:W94" si="27">(F72+N72)/O72</f>
        <v>#DIV/0!</v>
      </c>
      <c r="X72" s="17">
        <v>0</v>
      </c>
      <c r="Y72" s="17">
        <v>0</v>
      </c>
      <c r="Z72" s="17">
        <v>0</v>
      </c>
      <c r="AA72" s="17">
        <v>0</v>
      </c>
      <c r="AB72" s="17">
        <v>0</v>
      </c>
      <c r="AC72" s="17">
        <v>0</v>
      </c>
      <c r="AD72" s="17">
        <v>0</v>
      </c>
      <c r="AE72" s="17">
        <v>0</v>
      </c>
      <c r="AF72" s="17">
        <v>0</v>
      </c>
      <c r="AG72" s="17">
        <v>0</v>
      </c>
      <c r="AH72" s="17" t="s">
        <v>118</v>
      </c>
      <c r="AI72" s="1">
        <f t="shared" si="24"/>
        <v>0</v>
      </c>
      <c r="AJ72" s="1">
        <f t="shared" si="25"/>
        <v>0</v>
      </c>
      <c r="AK72" s="1">
        <f t="shared" si="26"/>
        <v>0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119</v>
      </c>
      <c r="B73" s="1" t="s">
        <v>41</v>
      </c>
      <c r="C73" s="1">
        <v>34</v>
      </c>
      <c r="D73" s="1"/>
      <c r="E73" s="1">
        <v>3</v>
      </c>
      <c r="F73" s="1">
        <v>31</v>
      </c>
      <c r="G73" s="7">
        <v>0.2</v>
      </c>
      <c r="H73" s="1">
        <v>35</v>
      </c>
      <c r="I73" s="1" t="s">
        <v>37</v>
      </c>
      <c r="J73" s="1">
        <v>3</v>
      </c>
      <c r="K73" s="1">
        <f t="shared" si="19"/>
        <v>0</v>
      </c>
      <c r="L73" s="1">
        <f t="shared" si="20"/>
        <v>3</v>
      </c>
      <c r="M73" s="1"/>
      <c r="N73" s="1"/>
      <c r="O73" s="1">
        <f t="shared" si="21"/>
        <v>0.6</v>
      </c>
      <c r="P73" s="5"/>
      <c r="Q73" s="5">
        <f t="shared" si="22"/>
        <v>0</v>
      </c>
      <c r="R73" s="5"/>
      <c r="S73" s="5"/>
      <c r="T73" s="5"/>
      <c r="U73" s="1"/>
      <c r="V73" s="1">
        <f t="shared" si="23"/>
        <v>51.666666666666671</v>
      </c>
      <c r="W73" s="1">
        <f t="shared" si="27"/>
        <v>51.666666666666671</v>
      </c>
      <c r="X73" s="1">
        <v>0.2</v>
      </c>
      <c r="Y73" s="1">
        <v>0</v>
      </c>
      <c r="Z73" s="1">
        <v>3.2</v>
      </c>
      <c r="AA73" s="1">
        <v>3.2</v>
      </c>
      <c r="AB73" s="1">
        <v>1.4</v>
      </c>
      <c r="AC73" s="1">
        <v>0</v>
      </c>
      <c r="AD73" s="1">
        <v>2.6</v>
      </c>
      <c r="AE73" s="1">
        <v>2.6</v>
      </c>
      <c r="AF73" s="1">
        <v>0.4</v>
      </c>
      <c r="AG73" s="1">
        <v>0.4</v>
      </c>
      <c r="AH73" s="22" t="s">
        <v>154</v>
      </c>
      <c r="AI73" s="1">
        <f t="shared" si="24"/>
        <v>0</v>
      </c>
      <c r="AJ73" s="1">
        <f t="shared" si="25"/>
        <v>0</v>
      </c>
      <c r="AK73" s="1">
        <f t="shared" si="26"/>
        <v>0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120</v>
      </c>
      <c r="B74" s="1" t="s">
        <v>36</v>
      </c>
      <c r="C74" s="1">
        <v>3348.7840000000001</v>
      </c>
      <c r="D74" s="1">
        <v>656.07899999999995</v>
      </c>
      <c r="E74" s="1">
        <v>2496.63</v>
      </c>
      <c r="F74" s="1">
        <v>1258.249</v>
      </c>
      <c r="G74" s="7">
        <v>1</v>
      </c>
      <c r="H74" s="1">
        <v>60</v>
      </c>
      <c r="I74" s="1" t="s">
        <v>37</v>
      </c>
      <c r="J74" s="1">
        <v>2468.1219999999998</v>
      </c>
      <c r="K74" s="1">
        <f t="shared" si="19"/>
        <v>28.508000000000266</v>
      </c>
      <c r="L74" s="1">
        <f t="shared" si="20"/>
        <v>2239.48</v>
      </c>
      <c r="M74" s="1">
        <v>257.14999999999998</v>
      </c>
      <c r="N74" s="1">
        <v>314.89859999999999</v>
      </c>
      <c r="O74" s="1">
        <f t="shared" si="21"/>
        <v>447.89600000000002</v>
      </c>
      <c r="P74" s="5">
        <f t="shared" ref="P74:P77" si="28">10*O74-N74-F74</f>
        <v>2905.8124000000007</v>
      </c>
      <c r="Q74" s="5">
        <f t="shared" si="22"/>
        <v>1005.8124000000007</v>
      </c>
      <c r="R74" s="5">
        <v>500</v>
      </c>
      <c r="S74" s="5">
        <v>1400</v>
      </c>
      <c r="T74" s="5"/>
      <c r="U74" s="1"/>
      <c r="V74" s="1">
        <f t="shared" si="23"/>
        <v>10.000000000000002</v>
      </c>
      <c r="W74" s="1">
        <f t="shared" si="27"/>
        <v>3.5123055352135317</v>
      </c>
      <c r="X74" s="1">
        <v>392.82920000000001</v>
      </c>
      <c r="Y74" s="1">
        <v>379.83879999999999</v>
      </c>
      <c r="Z74" s="1">
        <v>350.21220000000011</v>
      </c>
      <c r="AA74" s="1">
        <v>480.40100000000001</v>
      </c>
      <c r="AB74" s="1">
        <v>606.80460000000005</v>
      </c>
      <c r="AC74" s="1">
        <v>541.07579999999996</v>
      </c>
      <c r="AD74" s="1">
        <v>395.20519999999999</v>
      </c>
      <c r="AE74" s="1">
        <v>385.33859999999999</v>
      </c>
      <c r="AF74" s="1">
        <v>527.70839999999998</v>
      </c>
      <c r="AG74" s="1">
        <v>533.19940000000008</v>
      </c>
      <c r="AH74" s="1" t="s">
        <v>61</v>
      </c>
      <c r="AI74" s="1">
        <f t="shared" si="24"/>
        <v>1006</v>
      </c>
      <c r="AJ74" s="1">
        <f t="shared" si="25"/>
        <v>500</v>
      </c>
      <c r="AK74" s="1">
        <f t="shared" si="26"/>
        <v>1400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121</v>
      </c>
      <c r="B75" s="1" t="s">
        <v>36</v>
      </c>
      <c r="C75" s="1">
        <v>1446.4680000000001</v>
      </c>
      <c r="D75" s="1">
        <v>623.96500000000003</v>
      </c>
      <c r="E75" s="1">
        <v>1326.08</v>
      </c>
      <c r="F75" s="1">
        <v>589.91600000000005</v>
      </c>
      <c r="G75" s="7">
        <v>1</v>
      </c>
      <c r="H75" s="1">
        <v>60</v>
      </c>
      <c r="I75" s="1" t="s">
        <v>37</v>
      </c>
      <c r="J75" s="1">
        <v>1325.155</v>
      </c>
      <c r="K75" s="1">
        <f t="shared" si="19"/>
        <v>0.92499999999995453</v>
      </c>
      <c r="L75" s="1">
        <f t="shared" si="20"/>
        <v>1176.4749999999999</v>
      </c>
      <c r="M75" s="1">
        <v>149.60499999999999</v>
      </c>
      <c r="N75" s="1">
        <v>206.22740000000019</v>
      </c>
      <c r="O75" s="1">
        <f t="shared" si="21"/>
        <v>235.29499999999999</v>
      </c>
      <c r="P75" s="5">
        <f>8.5*O75-N75-F75</f>
        <v>1203.8640999999998</v>
      </c>
      <c r="Q75" s="5">
        <f t="shared" si="22"/>
        <v>403.86409999999978</v>
      </c>
      <c r="R75" s="5">
        <v>300</v>
      </c>
      <c r="S75" s="5">
        <v>500</v>
      </c>
      <c r="T75" s="5"/>
      <c r="U75" s="1"/>
      <c r="V75" s="1">
        <f t="shared" si="23"/>
        <v>8.5000000000000018</v>
      </c>
      <c r="W75" s="1">
        <f t="shared" si="27"/>
        <v>3.3835967615121456</v>
      </c>
      <c r="X75" s="1">
        <v>184.2516</v>
      </c>
      <c r="Y75" s="1">
        <v>172.2998</v>
      </c>
      <c r="Z75" s="1">
        <v>149.52459999999999</v>
      </c>
      <c r="AA75" s="1">
        <v>249.58840000000001</v>
      </c>
      <c r="AB75" s="1">
        <v>251.4068</v>
      </c>
      <c r="AC75" s="1">
        <v>251.52459999999999</v>
      </c>
      <c r="AD75" s="1">
        <v>167.60140000000001</v>
      </c>
      <c r="AE75" s="1">
        <v>175.3792</v>
      </c>
      <c r="AF75" s="1">
        <v>233.99199999999999</v>
      </c>
      <c r="AG75" s="1">
        <v>239.4606</v>
      </c>
      <c r="AH75" s="1" t="s">
        <v>61</v>
      </c>
      <c r="AI75" s="1">
        <f t="shared" si="24"/>
        <v>404</v>
      </c>
      <c r="AJ75" s="1">
        <f t="shared" si="25"/>
        <v>300</v>
      </c>
      <c r="AK75" s="1">
        <f t="shared" si="26"/>
        <v>500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122</v>
      </c>
      <c r="B76" s="1" t="s">
        <v>36</v>
      </c>
      <c r="C76" s="1">
        <v>2273.8780000000002</v>
      </c>
      <c r="D76" s="1">
        <v>1181.6969999999999</v>
      </c>
      <c r="E76" s="1">
        <v>2052.2310000000002</v>
      </c>
      <c r="F76" s="1">
        <v>1096.7840000000001</v>
      </c>
      <c r="G76" s="7">
        <v>1</v>
      </c>
      <c r="H76" s="1">
        <v>60</v>
      </c>
      <c r="I76" s="1" t="s">
        <v>37</v>
      </c>
      <c r="J76" s="1">
        <v>2048.6</v>
      </c>
      <c r="K76" s="1">
        <f t="shared" si="19"/>
        <v>3.6310000000003129</v>
      </c>
      <c r="L76" s="1">
        <f t="shared" si="20"/>
        <v>1843.8850000000002</v>
      </c>
      <c r="M76" s="1">
        <v>208.346</v>
      </c>
      <c r="N76" s="1"/>
      <c r="O76" s="1">
        <f t="shared" si="21"/>
        <v>368.77700000000004</v>
      </c>
      <c r="P76" s="5">
        <f>8.5*O76-N76-F76</f>
        <v>2037.8205000000003</v>
      </c>
      <c r="Q76" s="5">
        <f t="shared" si="22"/>
        <v>667.82050000000027</v>
      </c>
      <c r="R76" s="5">
        <v>500</v>
      </c>
      <c r="S76" s="5">
        <v>870</v>
      </c>
      <c r="T76" s="5"/>
      <c r="U76" s="1"/>
      <c r="V76" s="1">
        <f t="shared" si="23"/>
        <v>8.5</v>
      </c>
      <c r="W76" s="1">
        <f t="shared" si="27"/>
        <v>2.9741117260566683</v>
      </c>
      <c r="X76" s="1">
        <v>359.4932</v>
      </c>
      <c r="Y76" s="1">
        <v>391.85719999999998</v>
      </c>
      <c r="Z76" s="1">
        <v>325.07040000000001</v>
      </c>
      <c r="AA76" s="1">
        <v>325.6268</v>
      </c>
      <c r="AB76" s="1">
        <v>477.57700000000011</v>
      </c>
      <c r="AC76" s="1">
        <v>455.36860000000001</v>
      </c>
      <c r="AD76" s="1">
        <v>290.72300000000001</v>
      </c>
      <c r="AE76" s="1">
        <v>297.3904</v>
      </c>
      <c r="AF76" s="1">
        <v>298.51600000000002</v>
      </c>
      <c r="AG76" s="1">
        <v>258.31079999999997</v>
      </c>
      <c r="AH76" s="1" t="s">
        <v>123</v>
      </c>
      <c r="AI76" s="1">
        <f t="shared" si="24"/>
        <v>668</v>
      </c>
      <c r="AJ76" s="1">
        <f t="shared" si="25"/>
        <v>500</v>
      </c>
      <c r="AK76" s="1">
        <f t="shared" si="26"/>
        <v>870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124</v>
      </c>
      <c r="B77" s="1" t="s">
        <v>36</v>
      </c>
      <c r="C77" s="1">
        <v>2634.8620000000001</v>
      </c>
      <c r="D77" s="1">
        <v>3334.884</v>
      </c>
      <c r="E77" s="1">
        <v>3571.64</v>
      </c>
      <c r="F77" s="1">
        <v>2052.9859999999999</v>
      </c>
      <c r="G77" s="7">
        <v>1</v>
      </c>
      <c r="H77" s="1">
        <v>60</v>
      </c>
      <c r="I77" s="1" t="s">
        <v>37</v>
      </c>
      <c r="J77" s="1">
        <v>3565.4250000000002</v>
      </c>
      <c r="K77" s="1">
        <f t="shared" si="19"/>
        <v>6.2149999999996908</v>
      </c>
      <c r="L77" s="1">
        <f t="shared" si="20"/>
        <v>3422.0619999999999</v>
      </c>
      <c r="M77" s="1">
        <v>149.578</v>
      </c>
      <c r="N77" s="1">
        <v>869.88031999999885</v>
      </c>
      <c r="O77" s="1">
        <f t="shared" si="21"/>
        <v>684.41239999999993</v>
      </c>
      <c r="P77" s="5">
        <f t="shared" si="28"/>
        <v>3921.2576800000015</v>
      </c>
      <c r="Q77" s="5">
        <f t="shared" si="22"/>
        <v>1221.2576800000015</v>
      </c>
      <c r="R77" s="5">
        <v>1000</v>
      </c>
      <c r="S77" s="5">
        <v>1700</v>
      </c>
      <c r="T77" s="5"/>
      <c r="U77" s="1"/>
      <c r="V77" s="1">
        <f t="shared" si="23"/>
        <v>10</v>
      </c>
      <c r="W77" s="1">
        <f t="shared" si="27"/>
        <v>4.2706215141630963</v>
      </c>
      <c r="X77" s="1">
        <v>378.24180000000001</v>
      </c>
      <c r="Y77" s="1">
        <v>434.95159999999998</v>
      </c>
      <c r="Z77" s="1">
        <v>275.80959999999999</v>
      </c>
      <c r="AA77" s="1">
        <v>375.82139999999998</v>
      </c>
      <c r="AB77" s="1">
        <v>544.85159999999996</v>
      </c>
      <c r="AC77" s="1">
        <v>645.95100000000002</v>
      </c>
      <c r="AD77" s="1">
        <v>176.8768</v>
      </c>
      <c r="AE77" s="1">
        <v>131.86940000000001</v>
      </c>
      <c r="AF77" s="1">
        <v>350.85899999999998</v>
      </c>
      <c r="AG77" s="1">
        <v>321.74360000000001</v>
      </c>
      <c r="AH77" s="1" t="s">
        <v>53</v>
      </c>
      <c r="AI77" s="1">
        <f t="shared" si="24"/>
        <v>1221</v>
      </c>
      <c r="AJ77" s="1">
        <f t="shared" si="25"/>
        <v>1000</v>
      </c>
      <c r="AK77" s="1">
        <f t="shared" si="26"/>
        <v>1700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125</v>
      </c>
      <c r="B78" s="1" t="s">
        <v>36</v>
      </c>
      <c r="C78" s="1">
        <v>21.498000000000001</v>
      </c>
      <c r="D78" s="1"/>
      <c r="E78" s="1">
        <v>2.6669999999999998</v>
      </c>
      <c r="F78" s="1">
        <v>17.498000000000001</v>
      </c>
      <c r="G78" s="7">
        <v>1</v>
      </c>
      <c r="H78" s="1">
        <v>55</v>
      </c>
      <c r="I78" s="1" t="s">
        <v>37</v>
      </c>
      <c r="J78" s="1">
        <v>2.6</v>
      </c>
      <c r="K78" s="1">
        <f t="shared" si="19"/>
        <v>6.6999999999999726E-2</v>
      </c>
      <c r="L78" s="1">
        <f t="shared" si="20"/>
        <v>2.6669999999999998</v>
      </c>
      <c r="M78" s="1"/>
      <c r="N78" s="1"/>
      <c r="O78" s="1">
        <f t="shared" si="21"/>
        <v>0.53339999999999999</v>
      </c>
      <c r="P78" s="5"/>
      <c r="Q78" s="5">
        <f t="shared" si="22"/>
        <v>0</v>
      </c>
      <c r="R78" s="5"/>
      <c r="S78" s="5"/>
      <c r="T78" s="5"/>
      <c r="U78" s="1"/>
      <c r="V78" s="1">
        <f t="shared" si="23"/>
        <v>32.804649418822649</v>
      </c>
      <c r="W78" s="1">
        <f t="shared" si="27"/>
        <v>32.804649418822649</v>
      </c>
      <c r="X78" s="1">
        <v>1.0711999999999999</v>
      </c>
      <c r="Y78" s="1">
        <v>1.0760000000000001</v>
      </c>
      <c r="Z78" s="1">
        <v>0.27100000000000002</v>
      </c>
      <c r="AA78" s="1">
        <v>0</v>
      </c>
      <c r="AB78" s="1">
        <v>0.26700000000000002</v>
      </c>
      <c r="AC78" s="1">
        <v>0.26700000000000002</v>
      </c>
      <c r="AD78" s="1">
        <v>1.0716000000000001</v>
      </c>
      <c r="AE78" s="1">
        <v>1.0716000000000001</v>
      </c>
      <c r="AF78" s="1">
        <v>1.0642</v>
      </c>
      <c r="AG78" s="1">
        <v>1.6112</v>
      </c>
      <c r="AH78" s="22" t="s">
        <v>155</v>
      </c>
      <c r="AI78" s="1">
        <f t="shared" si="24"/>
        <v>0</v>
      </c>
      <c r="AJ78" s="1">
        <f t="shared" si="25"/>
        <v>0</v>
      </c>
      <c r="AK78" s="1">
        <f t="shared" si="26"/>
        <v>0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126</v>
      </c>
      <c r="B79" s="1" t="s">
        <v>36</v>
      </c>
      <c r="C79" s="1">
        <v>24.227</v>
      </c>
      <c r="D79" s="1"/>
      <c r="E79" s="1">
        <v>8.1630000000000003</v>
      </c>
      <c r="F79" s="1">
        <v>15.374000000000001</v>
      </c>
      <c r="G79" s="7">
        <v>1</v>
      </c>
      <c r="H79" s="1">
        <v>55</v>
      </c>
      <c r="I79" s="1" t="s">
        <v>37</v>
      </c>
      <c r="J79" s="1">
        <v>9</v>
      </c>
      <c r="K79" s="1">
        <f t="shared" si="19"/>
        <v>-0.83699999999999974</v>
      </c>
      <c r="L79" s="1">
        <f t="shared" si="20"/>
        <v>8.1630000000000003</v>
      </c>
      <c r="M79" s="1"/>
      <c r="N79" s="1"/>
      <c r="O79" s="1">
        <f t="shared" si="21"/>
        <v>1.6326000000000001</v>
      </c>
      <c r="P79" s="5"/>
      <c r="Q79" s="5">
        <f t="shared" si="22"/>
        <v>0</v>
      </c>
      <c r="R79" s="5"/>
      <c r="S79" s="5"/>
      <c r="T79" s="5"/>
      <c r="U79" s="1"/>
      <c r="V79" s="1">
        <f t="shared" si="23"/>
        <v>9.4168810486340799</v>
      </c>
      <c r="W79" s="1">
        <f t="shared" si="27"/>
        <v>9.4168810486340799</v>
      </c>
      <c r="X79" s="1">
        <v>1.0795999999999999</v>
      </c>
      <c r="Y79" s="1">
        <v>1.0771999999999999</v>
      </c>
      <c r="Z79" s="1">
        <v>0.80999999999999994</v>
      </c>
      <c r="AA79" s="1">
        <v>1.3544</v>
      </c>
      <c r="AB79" s="1">
        <v>1.5212000000000001</v>
      </c>
      <c r="AC79" s="1">
        <v>0.98180000000000001</v>
      </c>
      <c r="AD79" s="1">
        <v>1.0815999999999999</v>
      </c>
      <c r="AE79" s="1">
        <v>1.0786</v>
      </c>
      <c r="AF79" s="1">
        <v>1.6180000000000001</v>
      </c>
      <c r="AG79" s="1">
        <v>3.4996</v>
      </c>
      <c r="AH79" s="22" t="s">
        <v>156</v>
      </c>
      <c r="AI79" s="1">
        <f t="shared" si="24"/>
        <v>0</v>
      </c>
      <c r="AJ79" s="1">
        <f t="shared" si="25"/>
        <v>0</v>
      </c>
      <c r="AK79" s="1">
        <f t="shared" si="26"/>
        <v>0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7" t="s">
        <v>127</v>
      </c>
      <c r="B80" s="17" t="s">
        <v>36</v>
      </c>
      <c r="C80" s="17"/>
      <c r="D80" s="17"/>
      <c r="E80" s="17"/>
      <c r="F80" s="17"/>
      <c r="G80" s="18">
        <v>0</v>
      </c>
      <c r="H80" s="17">
        <v>55</v>
      </c>
      <c r="I80" s="17" t="s">
        <v>37</v>
      </c>
      <c r="J80" s="17"/>
      <c r="K80" s="17">
        <f t="shared" si="19"/>
        <v>0</v>
      </c>
      <c r="L80" s="17">
        <f t="shared" si="20"/>
        <v>0</v>
      </c>
      <c r="M80" s="17"/>
      <c r="N80" s="17"/>
      <c r="O80" s="17">
        <f t="shared" si="21"/>
        <v>0</v>
      </c>
      <c r="P80" s="19"/>
      <c r="Q80" s="5">
        <f t="shared" si="22"/>
        <v>0</v>
      </c>
      <c r="R80" s="19"/>
      <c r="S80" s="19"/>
      <c r="T80" s="19"/>
      <c r="U80" s="17"/>
      <c r="V80" s="17" t="e">
        <f t="shared" si="23"/>
        <v>#DIV/0!</v>
      </c>
      <c r="W80" s="17" t="e">
        <f t="shared" si="27"/>
        <v>#DIV/0!</v>
      </c>
      <c r="X80" s="17">
        <v>0</v>
      </c>
      <c r="Y80" s="17">
        <v>0</v>
      </c>
      <c r="Z80" s="17">
        <v>0</v>
      </c>
      <c r="AA80" s="17">
        <v>0</v>
      </c>
      <c r="AB80" s="17">
        <v>0</v>
      </c>
      <c r="AC80" s="17">
        <v>0</v>
      </c>
      <c r="AD80" s="17">
        <v>0.27200000000000002</v>
      </c>
      <c r="AE80" s="17">
        <v>0.54200000000000004</v>
      </c>
      <c r="AF80" s="17">
        <v>0.8076000000000001</v>
      </c>
      <c r="AG80" s="17">
        <v>0.53760000000000008</v>
      </c>
      <c r="AH80" s="17" t="s">
        <v>128</v>
      </c>
      <c r="AI80" s="1">
        <f t="shared" si="24"/>
        <v>0</v>
      </c>
      <c r="AJ80" s="1">
        <f t="shared" si="25"/>
        <v>0</v>
      </c>
      <c r="AK80" s="1">
        <f t="shared" si="26"/>
        <v>0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129</v>
      </c>
      <c r="B81" s="1" t="s">
        <v>36</v>
      </c>
      <c r="C81" s="1">
        <v>66.491</v>
      </c>
      <c r="D81" s="1">
        <v>60.497</v>
      </c>
      <c r="E81" s="1">
        <v>34.722000000000001</v>
      </c>
      <c r="F81" s="1">
        <v>80.192999999999998</v>
      </c>
      <c r="G81" s="7">
        <v>1</v>
      </c>
      <c r="H81" s="1">
        <v>60</v>
      </c>
      <c r="I81" s="1" t="s">
        <v>37</v>
      </c>
      <c r="J81" s="1">
        <v>37.6</v>
      </c>
      <c r="K81" s="1">
        <f t="shared" si="19"/>
        <v>-2.8780000000000001</v>
      </c>
      <c r="L81" s="1">
        <f t="shared" si="20"/>
        <v>34.722000000000001</v>
      </c>
      <c r="M81" s="1"/>
      <c r="N81" s="1">
        <v>8.7973999999999961</v>
      </c>
      <c r="O81" s="1">
        <f t="shared" si="21"/>
        <v>6.9443999999999999</v>
      </c>
      <c r="P81" s="5"/>
      <c r="Q81" s="5">
        <f t="shared" si="22"/>
        <v>0</v>
      </c>
      <c r="R81" s="5"/>
      <c r="S81" s="5"/>
      <c r="T81" s="5"/>
      <c r="U81" s="1"/>
      <c r="V81" s="1">
        <f t="shared" si="23"/>
        <v>12.814699614077529</v>
      </c>
      <c r="W81" s="1">
        <f t="shared" si="27"/>
        <v>12.814699614077529</v>
      </c>
      <c r="X81" s="1">
        <v>10.423400000000001</v>
      </c>
      <c r="Y81" s="1">
        <v>10.586</v>
      </c>
      <c r="Z81" s="1">
        <v>5.7896000000000001</v>
      </c>
      <c r="AA81" s="1">
        <v>5.9470000000000001</v>
      </c>
      <c r="AB81" s="1">
        <v>1.276</v>
      </c>
      <c r="AC81" s="1">
        <v>0.95600000000000007</v>
      </c>
      <c r="AD81" s="1">
        <v>0</v>
      </c>
      <c r="AE81" s="1">
        <v>0.1588</v>
      </c>
      <c r="AF81" s="1">
        <v>12.1892</v>
      </c>
      <c r="AG81" s="1">
        <v>12.1904</v>
      </c>
      <c r="AH81" s="1"/>
      <c r="AI81" s="1">
        <f t="shared" si="24"/>
        <v>0</v>
      </c>
      <c r="AJ81" s="1">
        <f t="shared" si="25"/>
        <v>0</v>
      </c>
      <c r="AK81" s="1">
        <f t="shared" si="26"/>
        <v>0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130</v>
      </c>
      <c r="B82" s="1" t="s">
        <v>41</v>
      </c>
      <c r="C82" s="1"/>
      <c r="D82" s="1">
        <v>30</v>
      </c>
      <c r="E82" s="1">
        <v>1</v>
      </c>
      <c r="F82" s="1">
        <v>9</v>
      </c>
      <c r="G82" s="7">
        <v>0.3</v>
      </c>
      <c r="H82" s="1">
        <v>40</v>
      </c>
      <c r="I82" s="1" t="s">
        <v>37</v>
      </c>
      <c r="J82" s="1">
        <v>4</v>
      </c>
      <c r="K82" s="1">
        <f t="shared" si="19"/>
        <v>-3</v>
      </c>
      <c r="L82" s="1">
        <f t="shared" si="20"/>
        <v>1</v>
      </c>
      <c r="M82" s="1"/>
      <c r="N82" s="1"/>
      <c r="O82" s="1">
        <f t="shared" si="21"/>
        <v>0.2</v>
      </c>
      <c r="P82" s="5"/>
      <c r="Q82" s="5">
        <f t="shared" si="22"/>
        <v>0</v>
      </c>
      <c r="R82" s="5"/>
      <c r="S82" s="5"/>
      <c r="T82" s="5"/>
      <c r="U82" s="1"/>
      <c r="V82" s="1">
        <f t="shared" si="23"/>
        <v>45</v>
      </c>
      <c r="W82" s="1">
        <f t="shared" si="27"/>
        <v>45</v>
      </c>
      <c r="X82" s="1">
        <v>1.2</v>
      </c>
      <c r="Y82" s="1">
        <v>2.2000000000000002</v>
      </c>
      <c r="Z82" s="1">
        <v>2.4</v>
      </c>
      <c r="AA82" s="1">
        <v>2.8</v>
      </c>
      <c r="AB82" s="1">
        <v>1.4</v>
      </c>
      <c r="AC82" s="1">
        <v>0.8</v>
      </c>
      <c r="AD82" s="1">
        <v>2.8</v>
      </c>
      <c r="AE82" s="1">
        <v>3</v>
      </c>
      <c r="AF82" s="1">
        <v>2.2000000000000002</v>
      </c>
      <c r="AG82" s="1">
        <v>2.2000000000000002</v>
      </c>
      <c r="AH82" s="1"/>
      <c r="AI82" s="1">
        <f t="shared" si="24"/>
        <v>0</v>
      </c>
      <c r="AJ82" s="1">
        <f t="shared" si="25"/>
        <v>0</v>
      </c>
      <c r="AK82" s="1">
        <f t="shared" si="26"/>
        <v>0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131</v>
      </c>
      <c r="B83" s="1" t="s">
        <v>41</v>
      </c>
      <c r="C83" s="1">
        <v>43</v>
      </c>
      <c r="D83" s="1"/>
      <c r="E83" s="1">
        <v>9</v>
      </c>
      <c r="F83" s="1">
        <v>16</v>
      </c>
      <c r="G83" s="7">
        <v>0.3</v>
      </c>
      <c r="H83" s="1">
        <v>40</v>
      </c>
      <c r="I83" s="1" t="s">
        <v>37</v>
      </c>
      <c r="J83" s="1">
        <v>10</v>
      </c>
      <c r="K83" s="1">
        <f t="shared" si="19"/>
        <v>-1</v>
      </c>
      <c r="L83" s="1">
        <f t="shared" si="20"/>
        <v>9</v>
      </c>
      <c r="M83" s="1"/>
      <c r="N83" s="1"/>
      <c r="O83" s="1">
        <f t="shared" si="21"/>
        <v>1.8</v>
      </c>
      <c r="P83" s="5"/>
      <c r="Q83" s="5">
        <f t="shared" si="22"/>
        <v>0</v>
      </c>
      <c r="R83" s="5"/>
      <c r="S83" s="5"/>
      <c r="T83" s="5"/>
      <c r="U83" s="1"/>
      <c r="V83" s="1">
        <f t="shared" si="23"/>
        <v>8.8888888888888893</v>
      </c>
      <c r="W83" s="1">
        <f t="shared" si="27"/>
        <v>8.8888888888888893</v>
      </c>
      <c r="X83" s="1">
        <v>2.6</v>
      </c>
      <c r="Y83" s="1">
        <v>2.6</v>
      </c>
      <c r="Z83" s="1">
        <v>2</v>
      </c>
      <c r="AA83" s="1">
        <v>3</v>
      </c>
      <c r="AB83" s="1">
        <v>2.8</v>
      </c>
      <c r="AC83" s="1">
        <v>1</v>
      </c>
      <c r="AD83" s="1">
        <v>2.4</v>
      </c>
      <c r="AE83" s="1">
        <v>2.4</v>
      </c>
      <c r="AF83" s="1">
        <v>1.4</v>
      </c>
      <c r="AG83" s="1">
        <v>1.6</v>
      </c>
      <c r="AH83" s="1" t="s">
        <v>132</v>
      </c>
      <c r="AI83" s="1">
        <f t="shared" si="24"/>
        <v>0</v>
      </c>
      <c r="AJ83" s="1">
        <f t="shared" si="25"/>
        <v>0</v>
      </c>
      <c r="AK83" s="1">
        <f t="shared" si="26"/>
        <v>0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133</v>
      </c>
      <c r="B84" s="1" t="s">
        <v>41</v>
      </c>
      <c r="C84" s="1">
        <v>169</v>
      </c>
      <c r="D84" s="1"/>
      <c r="E84" s="1">
        <v>105</v>
      </c>
      <c r="F84" s="1">
        <v>53</v>
      </c>
      <c r="G84" s="7">
        <v>0.3</v>
      </c>
      <c r="H84" s="1">
        <v>40</v>
      </c>
      <c r="I84" s="1" t="s">
        <v>37</v>
      </c>
      <c r="J84" s="1">
        <v>110</v>
      </c>
      <c r="K84" s="1">
        <f t="shared" si="19"/>
        <v>-5</v>
      </c>
      <c r="L84" s="1">
        <f t="shared" si="20"/>
        <v>105</v>
      </c>
      <c r="M84" s="1"/>
      <c r="N84" s="1"/>
      <c r="O84" s="1">
        <f t="shared" si="21"/>
        <v>21</v>
      </c>
      <c r="P84" s="5">
        <f>9*O84-N84-F84</f>
        <v>136</v>
      </c>
      <c r="Q84" s="5">
        <f t="shared" si="22"/>
        <v>136</v>
      </c>
      <c r="R84" s="5"/>
      <c r="S84" s="5"/>
      <c r="T84" s="5"/>
      <c r="U84" s="1"/>
      <c r="V84" s="1">
        <f t="shared" si="23"/>
        <v>9</v>
      </c>
      <c r="W84" s="1">
        <f t="shared" si="27"/>
        <v>2.5238095238095237</v>
      </c>
      <c r="X84" s="1">
        <v>10.4</v>
      </c>
      <c r="Y84" s="1">
        <v>6.6</v>
      </c>
      <c r="Z84" s="1">
        <v>17.2</v>
      </c>
      <c r="AA84" s="1">
        <v>21.2</v>
      </c>
      <c r="AB84" s="1">
        <v>15.4</v>
      </c>
      <c r="AC84" s="1">
        <v>12.8</v>
      </c>
      <c r="AD84" s="1">
        <v>15</v>
      </c>
      <c r="AE84" s="1">
        <v>15</v>
      </c>
      <c r="AF84" s="1">
        <v>9</v>
      </c>
      <c r="AG84" s="1">
        <v>9.1999999999999993</v>
      </c>
      <c r="AH84" s="1"/>
      <c r="AI84" s="1">
        <f t="shared" si="24"/>
        <v>41</v>
      </c>
      <c r="AJ84" s="1">
        <f t="shared" si="25"/>
        <v>0</v>
      </c>
      <c r="AK84" s="1">
        <f t="shared" si="26"/>
        <v>0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134</v>
      </c>
      <c r="B85" s="1" t="s">
        <v>36</v>
      </c>
      <c r="C85" s="1">
        <v>10.76</v>
      </c>
      <c r="D85" s="1">
        <v>10.804</v>
      </c>
      <c r="E85" s="1">
        <v>20.242000000000001</v>
      </c>
      <c r="F85" s="1"/>
      <c r="G85" s="7">
        <v>1</v>
      </c>
      <c r="H85" s="1">
        <v>50</v>
      </c>
      <c r="I85" s="1" t="s">
        <v>37</v>
      </c>
      <c r="J85" s="1">
        <v>26.4</v>
      </c>
      <c r="K85" s="1">
        <f t="shared" si="19"/>
        <v>-6.1579999999999977</v>
      </c>
      <c r="L85" s="1">
        <f t="shared" si="20"/>
        <v>20.242000000000001</v>
      </c>
      <c r="M85" s="1"/>
      <c r="N85" s="1">
        <v>4</v>
      </c>
      <c r="O85" s="1">
        <f t="shared" si="21"/>
        <v>4.0484</v>
      </c>
      <c r="P85" s="5">
        <f>7*O85-N85-F85</f>
        <v>24.338799999999999</v>
      </c>
      <c r="Q85" s="5">
        <f t="shared" si="22"/>
        <v>24.338799999999999</v>
      </c>
      <c r="R85" s="5"/>
      <c r="S85" s="5"/>
      <c r="T85" s="5"/>
      <c r="U85" s="1"/>
      <c r="V85" s="1">
        <f t="shared" si="23"/>
        <v>7</v>
      </c>
      <c r="W85" s="1">
        <f t="shared" si="27"/>
        <v>0.98804465961861476</v>
      </c>
      <c r="X85" s="1">
        <v>1.9106000000000001</v>
      </c>
      <c r="Y85" s="1">
        <v>1.6435999999999999</v>
      </c>
      <c r="Z85" s="1">
        <v>1.8875999999999999</v>
      </c>
      <c r="AA85" s="1">
        <v>1.3486</v>
      </c>
      <c r="AB85" s="1">
        <v>1.0804</v>
      </c>
      <c r="AC85" s="1">
        <v>1.0804</v>
      </c>
      <c r="AD85" s="1">
        <v>0</v>
      </c>
      <c r="AE85" s="1">
        <v>0</v>
      </c>
      <c r="AF85" s="1">
        <v>0</v>
      </c>
      <c r="AG85" s="1">
        <v>0</v>
      </c>
      <c r="AH85" s="1" t="s">
        <v>135</v>
      </c>
      <c r="AI85" s="1">
        <f t="shared" si="24"/>
        <v>24</v>
      </c>
      <c r="AJ85" s="1">
        <f t="shared" si="25"/>
        <v>0</v>
      </c>
      <c r="AK85" s="1">
        <f t="shared" si="26"/>
        <v>0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136</v>
      </c>
      <c r="B86" s="1" t="s">
        <v>41</v>
      </c>
      <c r="C86" s="1">
        <v>37</v>
      </c>
      <c r="D86" s="1">
        <v>1</v>
      </c>
      <c r="E86" s="1">
        <v>7</v>
      </c>
      <c r="F86" s="1">
        <v>25</v>
      </c>
      <c r="G86" s="7">
        <v>0.05</v>
      </c>
      <c r="H86" s="1">
        <v>120</v>
      </c>
      <c r="I86" s="1" t="s">
        <v>37</v>
      </c>
      <c r="J86" s="1">
        <v>7</v>
      </c>
      <c r="K86" s="1">
        <f t="shared" si="19"/>
        <v>0</v>
      </c>
      <c r="L86" s="1">
        <f t="shared" si="20"/>
        <v>7</v>
      </c>
      <c r="M86" s="1"/>
      <c r="N86" s="1"/>
      <c r="O86" s="1">
        <f t="shared" si="21"/>
        <v>1.4</v>
      </c>
      <c r="P86" s="5"/>
      <c r="Q86" s="5">
        <f t="shared" si="22"/>
        <v>0</v>
      </c>
      <c r="R86" s="5"/>
      <c r="S86" s="5"/>
      <c r="T86" s="5"/>
      <c r="U86" s="1"/>
      <c r="V86" s="1">
        <f t="shared" si="23"/>
        <v>17.857142857142858</v>
      </c>
      <c r="W86" s="1">
        <f t="shared" si="27"/>
        <v>17.857142857142858</v>
      </c>
      <c r="X86" s="1">
        <v>1.6</v>
      </c>
      <c r="Y86" s="1">
        <v>1.2</v>
      </c>
      <c r="Z86" s="1">
        <v>0</v>
      </c>
      <c r="AA86" s="1">
        <v>0.2</v>
      </c>
      <c r="AB86" s="1">
        <v>6.6</v>
      </c>
      <c r="AC86" s="1">
        <v>9.1999999999999993</v>
      </c>
      <c r="AD86" s="1">
        <v>3.8</v>
      </c>
      <c r="AE86" s="1">
        <v>0.8</v>
      </c>
      <c r="AF86" s="1">
        <v>0</v>
      </c>
      <c r="AG86" s="1">
        <v>0</v>
      </c>
      <c r="AH86" s="20" t="s">
        <v>137</v>
      </c>
      <c r="AI86" s="1">
        <f t="shared" si="24"/>
        <v>0</v>
      </c>
      <c r="AJ86" s="1">
        <f t="shared" si="25"/>
        <v>0</v>
      </c>
      <c r="AK86" s="1">
        <f t="shared" si="26"/>
        <v>0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138</v>
      </c>
      <c r="B87" s="1" t="s">
        <v>36</v>
      </c>
      <c r="C87" s="1">
        <v>5555.2619999999997</v>
      </c>
      <c r="D87" s="1">
        <v>4136.8959999999997</v>
      </c>
      <c r="E87" s="1">
        <v>4699.5479999999998</v>
      </c>
      <c r="F87" s="1">
        <v>4272.1350000000002</v>
      </c>
      <c r="G87" s="7">
        <v>1</v>
      </c>
      <c r="H87" s="1">
        <v>40</v>
      </c>
      <c r="I87" s="1" t="s">
        <v>37</v>
      </c>
      <c r="J87" s="1">
        <v>4372</v>
      </c>
      <c r="K87" s="1">
        <f t="shared" si="19"/>
        <v>327.54799999999977</v>
      </c>
      <c r="L87" s="1">
        <f t="shared" si="20"/>
        <v>4392.1049999999996</v>
      </c>
      <c r="M87" s="1">
        <v>307.44299999999998</v>
      </c>
      <c r="N87" s="1">
        <v>3113.503400000001</v>
      </c>
      <c r="O87" s="1">
        <f t="shared" si="21"/>
        <v>878.42099999999994</v>
      </c>
      <c r="P87" s="5">
        <f t="shared" ref="P87:P89" si="29">10*O87-N87-F87</f>
        <v>1398.5715999999975</v>
      </c>
      <c r="Q87" s="5">
        <f t="shared" si="22"/>
        <v>498.57159999999749</v>
      </c>
      <c r="R87" s="5">
        <v>400</v>
      </c>
      <c r="S87" s="5">
        <v>500</v>
      </c>
      <c r="T87" s="5"/>
      <c r="U87" s="1"/>
      <c r="V87" s="1">
        <f t="shared" si="23"/>
        <v>10</v>
      </c>
      <c r="W87" s="1">
        <f t="shared" si="27"/>
        <v>8.4078572802790479</v>
      </c>
      <c r="X87" s="1">
        <v>886.5440000000001</v>
      </c>
      <c r="Y87" s="1">
        <v>817.21359999999993</v>
      </c>
      <c r="Z87" s="1">
        <v>627.58180000000004</v>
      </c>
      <c r="AA87" s="1">
        <v>656.36519999999996</v>
      </c>
      <c r="AB87" s="1">
        <v>1055.3234</v>
      </c>
      <c r="AC87" s="1">
        <v>984.75660000000005</v>
      </c>
      <c r="AD87" s="1">
        <v>746.59719999999993</v>
      </c>
      <c r="AE87" s="1">
        <v>732.85320000000002</v>
      </c>
      <c r="AF87" s="1">
        <v>833.77319999999997</v>
      </c>
      <c r="AG87" s="1">
        <v>852.93179999999995</v>
      </c>
      <c r="AH87" s="1" t="s">
        <v>59</v>
      </c>
      <c r="AI87" s="1">
        <f t="shared" si="24"/>
        <v>499</v>
      </c>
      <c r="AJ87" s="1">
        <f t="shared" si="25"/>
        <v>400</v>
      </c>
      <c r="AK87" s="1">
        <f t="shared" si="26"/>
        <v>500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139</v>
      </c>
      <c r="B88" s="1" t="s">
        <v>41</v>
      </c>
      <c r="C88" s="1">
        <v>224</v>
      </c>
      <c r="D88" s="1">
        <v>42</v>
      </c>
      <c r="E88" s="1">
        <v>168</v>
      </c>
      <c r="F88" s="1">
        <v>59</v>
      </c>
      <c r="G88" s="7">
        <v>0.3</v>
      </c>
      <c r="H88" s="1">
        <v>40</v>
      </c>
      <c r="I88" s="1" t="s">
        <v>37</v>
      </c>
      <c r="J88" s="1">
        <v>177</v>
      </c>
      <c r="K88" s="1">
        <f t="shared" si="19"/>
        <v>-9</v>
      </c>
      <c r="L88" s="1">
        <f t="shared" si="20"/>
        <v>168</v>
      </c>
      <c r="M88" s="1"/>
      <c r="N88" s="1">
        <v>128.6</v>
      </c>
      <c r="O88" s="1">
        <f t="shared" si="21"/>
        <v>33.6</v>
      </c>
      <c r="P88" s="5">
        <f t="shared" si="29"/>
        <v>148.4</v>
      </c>
      <c r="Q88" s="5">
        <f t="shared" si="22"/>
        <v>148.4</v>
      </c>
      <c r="R88" s="5"/>
      <c r="S88" s="5"/>
      <c r="T88" s="5"/>
      <c r="U88" s="1"/>
      <c r="V88" s="1">
        <f t="shared" si="23"/>
        <v>10</v>
      </c>
      <c r="W88" s="1">
        <f t="shared" si="27"/>
        <v>5.583333333333333</v>
      </c>
      <c r="X88" s="1">
        <v>29.6</v>
      </c>
      <c r="Y88" s="1">
        <v>23</v>
      </c>
      <c r="Z88" s="1">
        <v>0.2</v>
      </c>
      <c r="AA88" s="1">
        <v>0.6</v>
      </c>
      <c r="AB88" s="1">
        <v>32.6</v>
      </c>
      <c r="AC88" s="1">
        <v>37.6</v>
      </c>
      <c r="AD88" s="1">
        <v>5.6</v>
      </c>
      <c r="AE88" s="1">
        <v>2.8</v>
      </c>
      <c r="AF88" s="1">
        <v>21.8</v>
      </c>
      <c r="AG88" s="1">
        <v>25.2</v>
      </c>
      <c r="AH88" s="1"/>
      <c r="AI88" s="1">
        <f t="shared" si="24"/>
        <v>45</v>
      </c>
      <c r="AJ88" s="1">
        <f t="shared" si="25"/>
        <v>0</v>
      </c>
      <c r="AK88" s="1">
        <f t="shared" si="26"/>
        <v>0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140</v>
      </c>
      <c r="B89" s="1" t="s">
        <v>41</v>
      </c>
      <c r="C89" s="1">
        <v>239</v>
      </c>
      <c r="D89" s="1">
        <v>42</v>
      </c>
      <c r="E89" s="1">
        <v>123</v>
      </c>
      <c r="F89" s="1">
        <v>125</v>
      </c>
      <c r="G89" s="7">
        <v>0.3</v>
      </c>
      <c r="H89" s="1">
        <v>40</v>
      </c>
      <c r="I89" s="1" t="s">
        <v>37</v>
      </c>
      <c r="J89" s="1">
        <v>132</v>
      </c>
      <c r="K89" s="1">
        <f t="shared" si="19"/>
        <v>-9</v>
      </c>
      <c r="L89" s="1">
        <f t="shared" si="20"/>
        <v>123</v>
      </c>
      <c r="M89" s="1"/>
      <c r="N89" s="1"/>
      <c r="O89" s="1">
        <f t="shared" si="21"/>
        <v>24.6</v>
      </c>
      <c r="P89" s="5">
        <f t="shared" si="29"/>
        <v>121</v>
      </c>
      <c r="Q89" s="5">
        <f t="shared" si="22"/>
        <v>121</v>
      </c>
      <c r="R89" s="5"/>
      <c r="S89" s="5"/>
      <c r="T89" s="5"/>
      <c r="U89" s="1"/>
      <c r="V89" s="1">
        <f t="shared" si="23"/>
        <v>10</v>
      </c>
      <c r="W89" s="1">
        <f t="shared" si="27"/>
        <v>5.0813008130081299</v>
      </c>
      <c r="X89" s="1">
        <v>18.600000000000001</v>
      </c>
      <c r="Y89" s="1">
        <v>20.399999999999999</v>
      </c>
      <c r="Z89" s="1">
        <v>29.2</v>
      </c>
      <c r="AA89" s="1">
        <v>28.8</v>
      </c>
      <c r="AB89" s="1">
        <v>21.4</v>
      </c>
      <c r="AC89" s="1">
        <v>17.600000000000001</v>
      </c>
      <c r="AD89" s="1">
        <v>23.8</v>
      </c>
      <c r="AE89" s="1">
        <v>25</v>
      </c>
      <c r="AF89" s="1">
        <v>16.8</v>
      </c>
      <c r="AG89" s="1">
        <v>17</v>
      </c>
      <c r="AH89" s="1" t="s">
        <v>141</v>
      </c>
      <c r="AI89" s="1">
        <f t="shared" si="24"/>
        <v>36</v>
      </c>
      <c r="AJ89" s="1">
        <f t="shared" si="25"/>
        <v>0</v>
      </c>
      <c r="AK89" s="1">
        <f t="shared" si="26"/>
        <v>0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142</v>
      </c>
      <c r="B90" s="1" t="s">
        <v>36</v>
      </c>
      <c r="C90" s="1">
        <v>6.5759999999999996</v>
      </c>
      <c r="D90" s="1">
        <v>32.539000000000001</v>
      </c>
      <c r="E90" s="1">
        <v>7.7939999999999996</v>
      </c>
      <c r="F90" s="1">
        <v>29.826000000000001</v>
      </c>
      <c r="G90" s="7">
        <v>1</v>
      </c>
      <c r="H90" s="1">
        <v>45</v>
      </c>
      <c r="I90" s="1" t="s">
        <v>37</v>
      </c>
      <c r="J90" s="1">
        <v>6.9</v>
      </c>
      <c r="K90" s="1">
        <f t="shared" si="19"/>
        <v>0.89399999999999924</v>
      </c>
      <c r="L90" s="1">
        <f t="shared" si="20"/>
        <v>7.7939999999999996</v>
      </c>
      <c r="M90" s="1"/>
      <c r="N90" s="1">
        <v>11.49360000000001</v>
      </c>
      <c r="O90" s="1">
        <f t="shared" si="21"/>
        <v>1.5588</v>
      </c>
      <c r="P90" s="5"/>
      <c r="Q90" s="5">
        <f t="shared" si="22"/>
        <v>0</v>
      </c>
      <c r="R90" s="5"/>
      <c r="S90" s="5"/>
      <c r="T90" s="5"/>
      <c r="U90" s="1"/>
      <c r="V90" s="1">
        <f t="shared" si="23"/>
        <v>26.50731331793688</v>
      </c>
      <c r="W90" s="1">
        <f t="shared" si="27"/>
        <v>26.50731331793688</v>
      </c>
      <c r="X90" s="1">
        <v>3.9276</v>
      </c>
      <c r="Y90" s="1">
        <v>4.5299999999999994</v>
      </c>
      <c r="Z90" s="1">
        <v>3.0602</v>
      </c>
      <c r="AA90" s="1">
        <v>3.3363999999999998</v>
      </c>
      <c r="AB90" s="1">
        <v>3.3690000000000002</v>
      </c>
      <c r="AC90" s="1">
        <v>3.8780000000000001</v>
      </c>
      <c r="AD90" s="1">
        <v>4.3487999999999998</v>
      </c>
      <c r="AE90" s="1">
        <v>4.0377999999999998</v>
      </c>
      <c r="AF90" s="1">
        <v>4.2898000000000014</v>
      </c>
      <c r="AG90" s="1">
        <v>3.4994000000000001</v>
      </c>
      <c r="AH90" s="1" t="s">
        <v>143</v>
      </c>
      <c r="AI90" s="1">
        <f t="shared" si="24"/>
        <v>0</v>
      </c>
      <c r="AJ90" s="1">
        <f t="shared" si="25"/>
        <v>0</v>
      </c>
      <c r="AK90" s="1">
        <f t="shared" si="26"/>
        <v>0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144</v>
      </c>
      <c r="B91" s="1" t="s">
        <v>41</v>
      </c>
      <c r="C91" s="1">
        <v>17</v>
      </c>
      <c r="D91" s="1">
        <v>12</v>
      </c>
      <c r="E91" s="1">
        <v>4</v>
      </c>
      <c r="F91" s="1">
        <v>23</v>
      </c>
      <c r="G91" s="7">
        <v>0.33</v>
      </c>
      <c r="H91" s="1">
        <v>40</v>
      </c>
      <c r="I91" s="1" t="s">
        <v>37</v>
      </c>
      <c r="J91" s="1">
        <v>4</v>
      </c>
      <c r="K91" s="1">
        <f t="shared" si="19"/>
        <v>0</v>
      </c>
      <c r="L91" s="1">
        <f t="shared" si="20"/>
        <v>4</v>
      </c>
      <c r="M91" s="1"/>
      <c r="N91" s="1"/>
      <c r="O91" s="1">
        <f t="shared" si="21"/>
        <v>0.8</v>
      </c>
      <c r="P91" s="5"/>
      <c r="Q91" s="5">
        <f t="shared" si="22"/>
        <v>0</v>
      </c>
      <c r="R91" s="5"/>
      <c r="S91" s="5"/>
      <c r="T91" s="5"/>
      <c r="U91" s="1"/>
      <c r="V91" s="1">
        <f t="shared" si="23"/>
        <v>28.75</v>
      </c>
      <c r="W91" s="1">
        <f t="shared" si="27"/>
        <v>28.75</v>
      </c>
      <c r="X91" s="1">
        <v>1.6</v>
      </c>
      <c r="Y91" s="1">
        <v>1.8</v>
      </c>
      <c r="Z91" s="1">
        <v>2</v>
      </c>
      <c r="AA91" s="1">
        <v>2.6</v>
      </c>
      <c r="AB91" s="1">
        <v>3.6</v>
      </c>
      <c r="AC91" s="1">
        <v>2.2000000000000002</v>
      </c>
      <c r="AD91" s="1">
        <v>1.6</v>
      </c>
      <c r="AE91" s="1">
        <v>1.6</v>
      </c>
      <c r="AF91" s="1">
        <v>1</v>
      </c>
      <c r="AG91" s="1">
        <v>1</v>
      </c>
      <c r="AH91" s="21" t="s">
        <v>47</v>
      </c>
      <c r="AI91" s="1">
        <f t="shared" si="24"/>
        <v>0</v>
      </c>
      <c r="AJ91" s="1">
        <f t="shared" si="25"/>
        <v>0</v>
      </c>
      <c r="AK91" s="1">
        <f t="shared" si="26"/>
        <v>0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145</v>
      </c>
      <c r="B92" s="1" t="s">
        <v>41</v>
      </c>
      <c r="C92" s="1">
        <v>41</v>
      </c>
      <c r="D92" s="1">
        <v>15</v>
      </c>
      <c r="E92" s="1">
        <v>6</v>
      </c>
      <c r="F92" s="1">
        <v>38</v>
      </c>
      <c r="G92" s="7">
        <v>0.3</v>
      </c>
      <c r="H92" s="1">
        <v>40</v>
      </c>
      <c r="I92" s="1" t="s">
        <v>37</v>
      </c>
      <c r="J92" s="1">
        <v>8</v>
      </c>
      <c r="K92" s="1">
        <f t="shared" si="19"/>
        <v>-2</v>
      </c>
      <c r="L92" s="1">
        <f t="shared" si="20"/>
        <v>6</v>
      </c>
      <c r="M92" s="1"/>
      <c r="N92" s="1"/>
      <c r="O92" s="1">
        <f t="shared" si="21"/>
        <v>1.2</v>
      </c>
      <c r="P92" s="5"/>
      <c r="Q92" s="5">
        <f t="shared" si="22"/>
        <v>0</v>
      </c>
      <c r="R92" s="5"/>
      <c r="S92" s="5"/>
      <c r="T92" s="5"/>
      <c r="U92" s="1"/>
      <c r="V92" s="1">
        <f t="shared" si="23"/>
        <v>31.666666666666668</v>
      </c>
      <c r="W92" s="1">
        <f t="shared" si="27"/>
        <v>31.666666666666668</v>
      </c>
      <c r="X92" s="1">
        <v>3.2</v>
      </c>
      <c r="Y92" s="1">
        <v>3.6</v>
      </c>
      <c r="Z92" s="1">
        <v>4.8</v>
      </c>
      <c r="AA92" s="1">
        <v>5.2</v>
      </c>
      <c r="AB92" s="1">
        <v>2.6</v>
      </c>
      <c r="AC92" s="1">
        <v>1.8</v>
      </c>
      <c r="AD92" s="1">
        <v>1.4</v>
      </c>
      <c r="AE92" s="1">
        <v>2</v>
      </c>
      <c r="AF92" s="1">
        <v>3</v>
      </c>
      <c r="AG92" s="1">
        <v>3.2</v>
      </c>
      <c r="AH92" s="21" t="s">
        <v>47</v>
      </c>
      <c r="AI92" s="1">
        <f t="shared" si="24"/>
        <v>0</v>
      </c>
      <c r="AJ92" s="1">
        <f t="shared" si="25"/>
        <v>0</v>
      </c>
      <c r="AK92" s="1">
        <f t="shared" si="26"/>
        <v>0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147</v>
      </c>
      <c r="B93" s="1" t="s">
        <v>41</v>
      </c>
      <c r="C93" s="1">
        <v>98</v>
      </c>
      <c r="D93" s="1"/>
      <c r="E93" s="1">
        <v>23</v>
      </c>
      <c r="F93" s="1">
        <v>65</v>
      </c>
      <c r="G93" s="7">
        <v>0.12</v>
      </c>
      <c r="H93" s="1">
        <v>45</v>
      </c>
      <c r="I93" s="1" t="s">
        <v>37</v>
      </c>
      <c r="J93" s="1">
        <v>23</v>
      </c>
      <c r="K93" s="1">
        <f t="shared" si="19"/>
        <v>0</v>
      </c>
      <c r="L93" s="1">
        <f t="shared" si="20"/>
        <v>23</v>
      </c>
      <c r="M93" s="1"/>
      <c r="N93" s="1"/>
      <c r="O93" s="1">
        <f t="shared" si="21"/>
        <v>4.5999999999999996</v>
      </c>
      <c r="P93" s="5"/>
      <c r="Q93" s="5">
        <f t="shared" si="22"/>
        <v>0</v>
      </c>
      <c r="R93" s="5"/>
      <c r="S93" s="5"/>
      <c r="T93" s="5"/>
      <c r="U93" s="1"/>
      <c r="V93" s="1">
        <f t="shared" si="23"/>
        <v>14.130434782608697</v>
      </c>
      <c r="W93" s="1">
        <f t="shared" si="27"/>
        <v>14.130434782608697</v>
      </c>
      <c r="X93" s="1">
        <v>5.6</v>
      </c>
      <c r="Y93" s="1">
        <v>6</v>
      </c>
      <c r="Z93" s="1">
        <v>1.8</v>
      </c>
      <c r="AA93" s="1">
        <v>1.4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22" t="s">
        <v>137</v>
      </c>
      <c r="AI93" s="1">
        <f t="shared" si="24"/>
        <v>0</v>
      </c>
      <c r="AJ93" s="1">
        <f t="shared" si="25"/>
        <v>0</v>
      </c>
      <c r="AK93" s="1">
        <f t="shared" si="26"/>
        <v>0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s="13" customFormat="1" x14ac:dyDescent="0.25">
      <c r="A94" s="10" t="s">
        <v>148</v>
      </c>
      <c r="B94" s="10" t="s">
        <v>36</v>
      </c>
      <c r="C94" s="10"/>
      <c r="D94" s="10">
        <v>38.732999999999997</v>
      </c>
      <c r="E94" s="10">
        <v>2.9169999999999998</v>
      </c>
      <c r="F94" s="10">
        <v>35.816000000000003</v>
      </c>
      <c r="G94" s="11">
        <v>1</v>
      </c>
      <c r="H94" s="10">
        <v>180</v>
      </c>
      <c r="I94" s="10" t="s">
        <v>37</v>
      </c>
      <c r="J94" s="10">
        <v>2.6</v>
      </c>
      <c r="K94" s="10">
        <f t="shared" si="19"/>
        <v>0.31699999999999973</v>
      </c>
      <c r="L94" s="10">
        <f t="shared" si="20"/>
        <v>2.9169999999999998</v>
      </c>
      <c r="M94" s="10"/>
      <c r="N94" s="10"/>
      <c r="O94" s="10">
        <f t="shared" si="21"/>
        <v>0.58339999999999992</v>
      </c>
      <c r="P94" s="5"/>
      <c r="Q94" s="5">
        <f t="shared" si="22"/>
        <v>0</v>
      </c>
      <c r="R94" s="5"/>
      <c r="S94" s="5"/>
      <c r="T94" s="12"/>
      <c r="U94" s="10"/>
      <c r="V94" s="1">
        <f t="shared" si="23"/>
        <v>61.391840932464874</v>
      </c>
      <c r="W94" s="1">
        <f t="shared" si="27"/>
        <v>61.391840932464874</v>
      </c>
      <c r="X94" s="10">
        <v>0</v>
      </c>
      <c r="Y94" s="10">
        <v>0</v>
      </c>
      <c r="Z94" s="10">
        <v>0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>
        <v>0</v>
      </c>
      <c r="AH94" s="10" t="s">
        <v>135</v>
      </c>
      <c r="AI94" s="1">
        <f t="shared" si="24"/>
        <v>0</v>
      </c>
      <c r="AJ94" s="1">
        <f t="shared" si="25"/>
        <v>0</v>
      </c>
      <c r="AK94" s="1">
        <f t="shared" si="26"/>
        <v>0</v>
      </c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</sheetData>
  <autoFilter ref="A3:AI94" xr:uid="{D95E0678-A419-4888-B90B-1D67905C3CE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2025-05-07T07:53:10Z</dcterms:created>
  <dcterms:modified xsi:type="dcterms:W3CDTF">2025-05-08T06:59:30Z</dcterms:modified>
</cp:coreProperties>
</file>