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C60691-BA49-43FC-BB64-4649320C10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Z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497" i="1" s="1"/>
  <c r="BM22" i="1"/>
  <c r="Y22" i="1"/>
  <c r="B505" i="1" s="1"/>
  <c r="P22" i="1"/>
  <c r="H10" i="1"/>
  <c r="A9" i="1"/>
  <c r="F10" i="1" s="1"/>
  <c r="D7" i="1"/>
  <c r="Q6" i="1"/>
  <c r="P2" i="1"/>
  <c r="BP80" i="1" l="1"/>
  <c r="BN80" i="1"/>
  <c r="Z80" i="1"/>
  <c r="BP116" i="1"/>
  <c r="BN116" i="1"/>
  <c r="Z116" i="1"/>
  <c r="BP182" i="1"/>
  <c r="BN182" i="1"/>
  <c r="Z182" i="1"/>
  <c r="BP186" i="1"/>
  <c r="BN186" i="1"/>
  <c r="Z186" i="1"/>
  <c r="BP207" i="1"/>
  <c r="BN207" i="1"/>
  <c r="Z207" i="1"/>
  <c r="BP251" i="1"/>
  <c r="BN251" i="1"/>
  <c r="Z251" i="1"/>
  <c r="BP296" i="1"/>
  <c r="BN296" i="1"/>
  <c r="Z296" i="1"/>
  <c r="BP316" i="1"/>
  <c r="BN316" i="1"/>
  <c r="Z316" i="1"/>
  <c r="BP344" i="1"/>
  <c r="BN344" i="1"/>
  <c r="Z344" i="1"/>
  <c r="Y376" i="1"/>
  <c r="Y375" i="1"/>
  <c r="BP373" i="1"/>
  <c r="BN373" i="1"/>
  <c r="Z373" i="1"/>
  <c r="BP396" i="1"/>
  <c r="BN396" i="1"/>
  <c r="Z396" i="1"/>
  <c r="BP432" i="1"/>
  <c r="BN432" i="1"/>
  <c r="Z432" i="1"/>
  <c r="BP458" i="1"/>
  <c r="BN458" i="1"/>
  <c r="Z458" i="1"/>
  <c r="Z29" i="1"/>
  <c r="BN29" i="1"/>
  <c r="Z56" i="1"/>
  <c r="BN56" i="1"/>
  <c r="BP68" i="1"/>
  <c r="BN68" i="1"/>
  <c r="Z68" i="1"/>
  <c r="BP100" i="1"/>
  <c r="BN100" i="1"/>
  <c r="Z100" i="1"/>
  <c r="BP161" i="1"/>
  <c r="BN161" i="1"/>
  <c r="Z161" i="1"/>
  <c r="BP198" i="1"/>
  <c r="BN198" i="1"/>
  <c r="Z198" i="1"/>
  <c r="BP223" i="1"/>
  <c r="BN223" i="1"/>
  <c r="Z223" i="1"/>
  <c r="Y270" i="1"/>
  <c r="BP267" i="1"/>
  <c r="BN267" i="1"/>
  <c r="Z267" i="1"/>
  <c r="BP306" i="1"/>
  <c r="BN306" i="1"/>
  <c r="Z306" i="1"/>
  <c r="BP327" i="1"/>
  <c r="BN327" i="1"/>
  <c r="Z327" i="1"/>
  <c r="BP358" i="1"/>
  <c r="BN358" i="1"/>
  <c r="Z35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Y78" i="1"/>
  <c r="BP298" i="1"/>
  <c r="BN298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X496" i="1"/>
  <c r="X498" i="1" s="1"/>
  <c r="X499" i="1"/>
  <c r="Z27" i="1"/>
  <c r="BN27" i="1"/>
  <c r="Z41" i="1"/>
  <c r="BN41" i="1"/>
  <c r="D505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Y82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5" i="1"/>
  <c r="BN205" i="1"/>
  <c r="Z209" i="1"/>
  <c r="BN209" i="1"/>
  <c r="Z221" i="1"/>
  <c r="BN221" i="1"/>
  <c r="Z225" i="1"/>
  <c r="BN225" i="1"/>
  <c r="Z244" i="1"/>
  <c r="BN244" i="1"/>
  <c r="Z253" i="1"/>
  <c r="BN253" i="1"/>
  <c r="Z262" i="1"/>
  <c r="BN262" i="1"/>
  <c r="Z269" i="1"/>
  <c r="BN269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P308" i="1"/>
  <c r="BN308" i="1"/>
  <c r="Z308" i="1"/>
  <c r="Y317" i="1"/>
  <c r="BP323" i="1"/>
  <c r="BN323" i="1"/>
  <c r="Z323" i="1"/>
  <c r="BP342" i="1"/>
  <c r="BN342" i="1"/>
  <c r="Z342" i="1"/>
  <c r="BP352" i="1"/>
  <c r="BN352" i="1"/>
  <c r="Z352" i="1"/>
  <c r="Y370" i="1"/>
  <c r="V505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312" i="1"/>
  <c r="Y331" i="1"/>
  <c r="Y330" i="1"/>
  <c r="Y404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Z81" i="1"/>
  <c r="Z82" i="1" s="1"/>
  <c r="BN81" i="1"/>
  <c r="Z86" i="1"/>
  <c r="BN86" i="1"/>
  <c r="BP86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Y325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Y480" i="1"/>
  <c r="Y483" i="1"/>
  <c r="BP482" i="1"/>
  <c r="BN482" i="1"/>
  <c r="Z482" i="1"/>
  <c r="Z483" i="1" s="1"/>
  <c r="Y484" i="1"/>
  <c r="Y489" i="1"/>
  <c r="BP486" i="1"/>
  <c r="BN486" i="1"/>
  <c r="Z486" i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75" i="1" l="1"/>
  <c r="Z488" i="1"/>
  <c r="Z459" i="1"/>
  <c r="Z349" i="1"/>
  <c r="Z330" i="1"/>
  <c r="Z317" i="1"/>
  <c r="Z69" i="1"/>
  <c r="Z303" i="1"/>
  <c r="Z370" i="1"/>
  <c r="Z211" i="1"/>
  <c r="Z453" i="1"/>
  <c r="Z479" i="1"/>
  <c r="Z416" i="1"/>
  <c r="Z127" i="1"/>
  <c r="Z117" i="1"/>
  <c r="Z104" i="1"/>
  <c r="Z96" i="1"/>
  <c r="Z89" i="1"/>
  <c r="Z77" i="1"/>
  <c r="Z63" i="1"/>
  <c r="Z57" i="1"/>
  <c r="Z293" i="1"/>
  <c r="Z173" i="1"/>
  <c r="Z438" i="1"/>
  <c r="Z199" i="1"/>
  <c r="Z474" i="1"/>
  <c r="Y497" i="1"/>
  <c r="Z444" i="1"/>
  <c r="Z399" i="1"/>
  <c r="Z246" i="1"/>
  <c r="Z230" i="1"/>
  <c r="Z43" i="1"/>
  <c r="Z31" i="1"/>
  <c r="Y499" i="1"/>
  <c r="Y496" i="1"/>
  <c r="Y498" i="1" s="1"/>
  <c r="Z167" i="1"/>
  <c r="Z143" i="1"/>
  <c r="Z110" i="1"/>
  <c r="Y495" i="1"/>
  <c r="Z500" i="1" l="1"/>
</calcChain>
</file>

<file path=xl/sharedStrings.xml><?xml version="1.0" encoding="utf-8"?>
<sst xmlns="http://schemas.openxmlformats.org/spreadsheetml/2006/main" count="2313" uniqueCount="775">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</sst>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774</v>
      </c>
      <c r="I5" s="780"/>
      <c r="J5" s="780"/>
      <c r="K5" s="780"/>
      <c r="L5" s="780"/>
      <c r="M5" s="633"/>
      <c r="N5" s="58"/>
      <c r="P5" s="24" t="s">
        <v>10</v>
      </c>
      <c r="Q5" s="860">
        <v>45949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0.375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80</v>
      </c>
      <c r="Y40" s="546">
        <f>IFERROR(IF(X40="",0,CEILING((X40/$H40),1)*$H40),"")</f>
        <v>86.4</v>
      </c>
      <c r="Z40" s="36">
        <f>IFERROR(IF(Y40=0,"",ROUNDUP(Y40/H40,0)*0.01898),"")</f>
        <v>0.15184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83.222222222222214</v>
      </c>
      <c r="BN40" s="64">
        <f>IFERROR(Y40*I40/H40,"0")</f>
        <v>89.88</v>
      </c>
      <c r="BO40" s="64">
        <f>IFERROR(1/J40*(X40/H40),"0")</f>
        <v>0.11574074074074073</v>
      </c>
      <c r="BP40" s="64">
        <f>IFERROR(1/J40*(Y40/H40),"0")</f>
        <v>0.125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120</v>
      </c>
      <c r="Y41" s="546">
        <f>IFERROR(IF(X41="",0,CEILING((X41/$H41),1)*$H41),"")</f>
        <v>120</v>
      </c>
      <c r="Z41" s="36">
        <f>IFERROR(IF(Y41=0,"",ROUNDUP(Y41/H41,0)*0.00902),"")</f>
        <v>0.27060000000000001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126.3</v>
      </c>
      <c r="BN41" s="64">
        <f>IFERROR(Y41*I41/H41,"0")</f>
        <v>126.3</v>
      </c>
      <c r="BO41" s="64">
        <f>IFERROR(1/J41*(X41/H41),"0")</f>
        <v>0.22727272727272729</v>
      </c>
      <c r="BP41" s="64">
        <f>IFERROR(1/J41*(Y41/H41),"0")</f>
        <v>0.22727272727272729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37.407407407407405</v>
      </c>
      <c r="Y43" s="547">
        <f>IFERROR(Y40/H40,"0")+IFERROR(Y41/H41,"0")+IFERROR(Y42/H42,"0")</f>
        <v>38</v>
      </c>
      <c r="Z43" s="547">
        <f>IFERROR(IF(Z40="",0,Z40),"0")+IFERROR(IF(Z41="",0,Z41),"0")+IFERROR(IF(Z42="",0,Z42),"0")</f>
        <v>0.42244000000000004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200</v>
      </c>
      <c r="Y44" s="547">
        <f>IFERROR(SUM(Y40:Y42),"0")</f>
        <v>206.4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150</v>
      </c>
      <c r="Y52" s="546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315</v>
      </c>
      <c r="Y56" s="546">
        <f t="shared" si="0"/>
        <v>315</v>
      </c>
      <c r="Z56" s="36">
        <f>IFERROR(IF(Y56=0,"",ROUNDUP(Y56/H56,0)*0.00902),"")</f>
        <v>0.63139999999999996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329.70000000000005</v>
      </c>
      <c r="BN56" s="64">
        <f t="shared" si="2"/>
        <v>329.70000000000005</v>
      </c>
      <c r="BO56" s="64">
        <f t="shared" si="3"/>
        <v>0.53030303030303028</v>
      </c>
      <c r="BP56" s="64">
        <f t="shared" si="4"/>
        <v>0.53030303030303028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83.888888888888886</v>
      </c>
      <c r="Y57" s="547">
        <f>IFERROR(Y51/H51,"0")+IFERROR(Y52/H52,"0")+IFERROR(Y53/H53,"0")+IFERROR(Y54/H54,"0")+IFERROR(Y55/H55,"0")+IFERROR(Y56/H56,"0")</f>
        <v>84</v>
      </c>
      <c r="Z57" s="547">
        <f>IFERROR(IF(Z51="",0,Z51),"0")+IFERROR(IF(Z52="",0,Z52),"0")+IFERROR(IF(Z53="",0,Z53),"0")+IFERROR(IF(Z54="",0,Z54),"0")+IFERROR(IF(Z55="",0,Z55),"0")+IFERROR(IF(Z56="",0,Z56),"0")</f>
        <v>0.89711999999999992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465</v>
      </c>
      <c r="Y58" s="547">
        <f>IFERROR(SUM(Y51:Y56),"0")</f>
        <v>466.20000000000005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290</v>
      </c>
      <c r="Y60" s="546">
        <f>IFERROR(IF(X60="",0,CEILING((X60/$H60),1)*$H60),"")</f>
        <v>291.60000000000002</v>
      </c>
      <c r="Z60" s="36">
        <f>IFERROR(IF(Y60=0,"",ROUNDUP(Y60/H60,0)*0.01898),"")</f>
        <v>0.51246000000000003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301.68055555555549</v>
      </c>
      <c r="BN60" s="64">
        <f>IFERROR(Y60*I60/H60,"0")</f>
        <v>303.34500000000003</v>
      </c>
      <c r="BO60" s="64">
        <f>IFERROR(1/J60*(X60/H60),"0")</f>
        <v>0.41956018518518517</v>
      </c>
      <c r="BP60" s="64">
        <f>IFERROR(1/J60*(Y60/H60),"0")</f>
        <v>0.421875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202.5</v>
      </c>
      <c r="Y62" s="546">
        <f>IFERROR(IF(X62="",0,CEILING((X62/$H62),1)*$H62),"")</f>
        <v>202.5</v>
      </c>
      <c r="Z62" s="36">
        <f>IFERROR(IF(Y62=0,"",ROUNDUP(Y62/H62,0)*0.00651),"")</f>
        <v>0.48825000000000002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215.99999999999997</v>
      </c>
      <c r="BN62" s="64">
        <f>IFERROR(Y62*I62/H62,"0")</f>
        <v>215.99999999999997</v>
      </c>
      <c r="BO62" s="64">
        <f>IFERROR(1/J62*(X62/H62),"0")</f>
        <v>0.41208791208791212</v>
      </c>
      <c r="BP62" s="64">
        <f>IFERROR(1/J62*(Y62/H62),"0")</f>
        <v>0.41208791208791212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101.85185185185185</v>
      </c>
      <c r="Y63" s="547">
        <f>IFERROR(Y60/H60,"0")+IFERROR(Y61/H61,"0")+IFERROR(Y62/H62,"0")</f>
        <v>102</v>
      </c>
      <c r="Z63" s="547">
        <f>IFERROR(IF(Z60="",0,Z60),"0")+IFERROR(IF(Z61="",0,Z61),"0")+IFERROR(IF(Z62="",0,Z62),"0")</f>
        <v>1.00071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492.5</v>
      </c>
      <c r="Y64" s="547">
        <f>IFERROR(SUM(Y60:Y62),"0")</f>
        <v>494.1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70</v>
      </c>
      <c r="Y80" s="546">
        <f>IFERROR(IF(X80="",0,CEILING((X80/$H80),1)*$H80),"")</f>
        <v>70.2</v>
      </c>
      <c r="Z80" s="36">
        <f>IFERROR(IF(Y80=0,"",ROUNDUP(Y80/H80,0)*0.01898),"")</f>
        <v>0.17082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73.903846153846146</v>
      </c>
      <c r="BN80" s="64">
        <f>IFERROR(Y80*I80/H80,"0")</f>
        <v>74.114999999999995</v>
      </c>
      <c r="BO80" s="64">
        <f>IFERROR(1/J80*(X80/H80),"0")</f>
        <v>0.14022435897435898</v>
      </c>
      <c r="BP80" s="64">
        <f>IFERROR(1/J80*(Y80/H80),"0")</f>
        <v>0.140625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8.9743589743589745</v>
      </c>
      <c r="Y82" s="547">
        <f>IFERROR(Y80/H80,"0")+IFERROR(Y81/H81,"0")</f>
        <v>9</v>
      </c>
      <c r="Z82" s="547">
        <f>IFERROR(IF(Z80="",0,Z80),"0")+IFERROR(IF(Z81="",0,Z81),"0")</f>
        <v>0.17082</v>
      </c>
      <c r="AA82" s="548"/>
      <c r="AB82" s="548"/>
      <c r="AC82" s="548"/>
    </row>
    <row r="83" spans="1:68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70</v>
      </c>
      <c r="Y83" s="547">
        <f>IFERROR(SUM(Y80:Y81),"0")</f>
        <v>70.2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585</v>
      </c>
      <c r="Y88" s="546">
        <f>IFERROR(IF(X88="",0,CEILING((X88/$H88),1)*$H88),"")</f>
        <v>585</v>
      </c>
      <c r="Z88" s="36">
        <f>IFERROR(IF(Y88=0,"",ROUNDUP(Y88/H88,0)*0.00902),"")</f>
        <v>1.1726000000000001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612.29999999999995</v>
      </c>
      <c r="BN88" s="64">
        <f>IFERROR(Y88*I88/H88,"0")</f>
        <v>612.29999999999995</v>
      </c>
      <c r="BO88" s="64">
        <f>IFERROR(1/J88*(X88/H88),"0")</f>
        <v>0.98484848484848486</v>
      </c>
      <c r="BP88" s="64">
        <f>IFERROR(1/J88*(Y88/H88),"0")</f>
        <v>0.98484848484848486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130</v>
      </c>
      <c r="Y89" s="547">
        <f>IFERROR(Y86/H86,"0")+IFERROR(Y87/H87,"0")+IFERROR(Y88/H88,"0")</f>
        <v>130</v>
      </c>
      <c r="Z89" s="547">
        <f>IFERROR(IF(Z86="",0,Z86),"0")+IFERROR(IF(Z87="",0,Z87),"0")+IFERROR(IF(Z88="",0,Z88),"0")</f>
        <v>1.1726000000000001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585</v>
      </c>
      <c r="Y90" s="547">
        <f>IFERROR(SUM(Y86:Y88),"0")</f>
        <v>585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70</v>
      </c>
      <c r="Y92" s="546">
        <f>IFERROR(IF(X92="",0,CEILING((X92/$H92),1)*$H92),"")</f>
        <v>72.899999999999991</v>
      </c>
      <c r="Z92" s="36">
        <f>IFERROR(IF(Y92=0,"",ROUNDUP(Y92/H92,0)*0.01898),"")</f>
        <v>0.17082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74.485185185185173</v>
      </c>
      <c r="BN92" s="64">
        <f>IFERROR(Y92*I92/H92,"0")</f>
        <v>77.570999999999998</v>
      </c>
      <c r="BO92" s="64">
        <f>IFERROR(1/J92*(X92/H92),"0")</f>
        <v>0.13503086419753088</v>
      </c>
      <c r="BP92" s="64">
        <f>IFERROR(1/J92*(Y92/H92),"0")</f>
        <v>0.140625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675</v>
      </c>
      <c r="Y94" s="546">
        <f>IFERROR(IF(X94="",0,CEILING((X94/$H94),1)*$H94),"")</f>
        <v>675</v>
      </c>
      <c r="Z94" s="36">
        <f>IFERROR(IF(Y94=0,"",ROUNDUP(Y94/H94,0)*0.00651),"")</f>
        <v>1.6274999999999999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737.99999999999989</v>
      </c>
      <c r="BN94" s="64">
        <f>IFERROR(Y94*I94/H94,"0")</f>
        <v>737.99999999999989</v>
      </c>
      <c r="BO94" s="64">
        <f>IFERROR(1/J94*(X94/H94),"0")</f>
        <v>1.3736263736263736</v>
      </c>
      <c r="BP94" s="64">
        <f>IFERROR(1/J94*(Y94/H94),"0")</f>
        <v>1.3736263736263736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258.64197530864197</v>
      </c>
      <c r="Y96" s="547">
        <f>IFERROR(Y92/H92,"0")+IFERROR(Y93/H93,"0")+IFERROR(Y94/H94,"0")+IFERROR(Y95/H95,"0")</f>
        <v>259</v>
      </c>
      <c r="Z96" s="547">
        <f>IFERROR(IF(Z92="",0,Z92),"0")+IFERROR(IF(Z93="",0,Z93),"0")+IFERROR(IF(Z94="",0,Z94),"0")+IFERROR(IF(Z95="",0,Z95),"0")</f>
        <v>1.7983199999999999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745</v>
      </c>
      <c r="Y97" s="547">
        <f>IFERROR(SUM(Y92:Y95),"0")</f>
        <v>747.9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310</v>
      </c>
      <c r="Y100" s="546">
        <f>IFERROR(IF(X100="",0,CEILING((X100/$H100),1)*$H100),"")</f>
        <v>313.20000000000005</v>
      </c>
      <c r="Z100" s="36">
        <f>IFERROR(IF(Y100=0,"",ROUNDUP(Y100/H100,0)*0.01898),"")</f>
        <v>0.55042000000000002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322.48611111111109</v>
      </c>
      <c r="BN100" s="64">
        <f>IFERROR(Y100*I100/H100,"0")</f>
        <v>325.815</v>
      </c>
      <c r="BO100" s="64">
        <f>IFERROR(1/J100*(X100/H100),"0")</f>
        <v>0.44849537037037035</v>
      </c>
      <c r="BP100" s="64">
        <f>IFERROR(1/J100*(Y100/H100),"0")</f>
        <v>0.45312500000000006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211.5</v>
      </c>
      <c r="Y102" s="546">
        <f>IFERROR(IF(X102="",0,CEILING((X102/$H102),1)*$H102),"")</f>
        <v>211.5</v>
      </c>
      <c r="Z102" s="36">
        <f>IFERROR(IF(Y102=0,"",ROUNDUP(Y102/H102,0)*0.00902),"")</f>
        <v>0.42393999999999998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221.37</v>
      </c>
      <c r="BN102" s="64">
        <f>IFERROR(Y102*I102/H102,"0")</f>
        <v>221.37</v>
      </c>
      <c r="BO102" s="64">
        <f>IFERROR(1/J102*(X102/H102),"0")</f>
        <v>0.35606060606060608</v>
      </c>
      <c r="BP102" s="64">
        <f>IFERROR(1/J102*(Y102/H102),"0")</f>
        <v>0.35606060606060608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75.703703703703695</v>
      </c>
      <c r="Y104" s="547">
        <f>IFERROR(Y100/H100,"0")+IFERROR(Y101/H101,"0")+IFERROR(Y102/H102,"0")+IFERROR(Y103/H103,"0")</f>
        <v>76</v>
      </c>
      <c r="Z104" s="547">
        <f>IFERROR(IF(Z100="",0,Z100),"0")+IFERROR(IF(Z101="",0,Z101),"0")+IFERROR(IF(Z102="",0,Z102),"0")+IFERROR(IF(Z103="",0,Z103),"0")</f>
        <v>0.97436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521.5</v>
      </c>
      <c r="Y105" s="547">
        <f>IFERROR(SUM(Y100:Y103),"0")</f>
        <v>524.70000000000005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300</v>
      </c>
      <c r="Y113" s="546">
        <f>IFERROR(IF(X113="",0,CEILING((X113/$H113),1)*$H113),"")</f>
        <v>307.8</v>
      </c>
      <c r="Z113" s="36">
        <f>IFERROR(IF(Y113=0,"",ROUNDUP(Y113/H113,0)*0.01898),"")</f>
        <v>0.72123999999999999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318.99999999999994</v>
      </c>
      <c r="BN113" s="64">
        <f>IFERROR(Y113*I113/H113,"0")</f>
        <v>327.29400000000004</v>
      </c>
      <c r="BO113" s="64">
        <f>IFERROR(1/J113*(X113/H113),"0")</f>
        <v>0.57870370370370372</v>
      </c>
      <c r="BP113" s="64">
        <f>IFERROR(1/J113*(Y113/H113),"0")</f>
        <v>0.59375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450</v>
      </c>
      <c r="Y115" s="546">
        <f>IFERROR(IF(X115="",0,CEILING((X115/$H115),1)*$H115),"")</f>
        <v>450.90000000000003</v>
      </c>
      <c r="Z115" s="36">
        <f>IFERROR(IF(Y115=0,"",ROUNDUP(Y115/H115,0)*0.00651),"")</f>
        <v>1.08717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492</v>
      </c>
      <c r="BN115" s="64">
        <f>IFERROR(Y115*I115/H115,"0")</f>
        <v>492.98399999999998</v>
      </c>
      <c r="BO115" s="64">
        <f>IFERROR(1/J115*(X115/H115),"0")</f>
        <v>0.91575091575091572</v>
      </c>
      <c r="BP115" s="64">
        <f>IFERROR(1/J115*(Y115/H115),"0")</f>
        <v>0.91758241758241765</v>
      </c>
    </row>
    <row r="116" spans="1:68" ht="16.5" hidden="1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203.7037037037037</v>
      </c>
      <c r="Y117" s="547">
        <f>IFERROR(Y113/H113,"0")+IFERROR(Y114/H114,"0")+IFERROR(Y115/H115,"0")+IFERROR(Y116/H116,"0")</f>
        <v>205</v>
      </c>
      <c r="Z117" s="547">
        <f>IFERROR(IF(Z113="",0,Z113),"0")+IFERROR(IF(Z114="",0,Z114),"0")+IFERROR(IF(Z115="",0,Z115),"0")+IFERROR(IF(Z116="",0,Z116),"0")</f>
        <v>1.8084099999999999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750</v>
      </c>
      <c r="Y118" s="547">
        <f>IFERROR(SUM(Y113:Y116),"0")</f>
        <v>758.7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223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76</v>
      </c>
      <c r="Y125" s="546">
        <f>IFERROR(IF(X125="",0,CEILING((X125/$H125),1)*$H125),"")</f>
        <v>76.800000000000011</v>
      </c>
      <c r="Z125" s="36">
        <f>IFERROR(IF(Y125=0,"",ROUNDUP(Y125/H125,0)*0.00651),"")</f>
        <v>0.15623999999999999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80.274999999999991</v>
      </c>
      <c r="BN125" s="64">
        <f>IFERROR(Y125*I125/H125,"0")</f>
        <v>81.11999999999999</v>
      </c>
      <c r="BO125" s="64">
        <f>IFERROR(1/J125*(X125/H125),"0")</f>
        <v>0.1304945054945055</v>
      </c>
      <c r="BP125" s="64">
        <f>IFERROR(1/J125*(Y125/H125),"0")</f>
        <v>0.1318681318681319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23.75</v>
      </c>
      <c r="Y127" s="547">
        <f>IFERROR(Y125/H125,"0")+IFERROR(Y126/H126,"0")</f>
        <v>24.000000000000004</v>
      </c>
      <c r="Z127" s="547">
        <f>IFERROR(IF(Z125="",0,Z125),"0")+IFERROR(IF(Z126="",0,Z126),"0")</f>
        <v>0.15623999999999999</v>
      </c>
      <c r="AA127" s="548"/>
      <c r="AB127" s="548"/>
      <c r="AC127" s="548"/>
    </row>
    <row r="128" spans="1:68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76</v>
      </c>
      <c r="Y128" s="547">
        <f>IFERROR(SUM(Y125:Y126),"0")</f>
        <v>76.800000000000011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91</v>
      </c>
      <c r="Y131" s="546">
        <f>IFERROR(IF(X131="",0,CEILING((X131/$H131),1)*$H131),"")</f>
        <v>92.399999999999991</v>
      </c>
      <c r="Z131" s="36">
        <f>IFERROR(IF(Y131=0,"",ROUNDUP(Y131/H131,0)*0.00651),"")</f>
        <v>0.21482999999999999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99.710000000000008</v>
      </c>
      <c r="BN131" s="64">
        <f>IFERROR(Y131*I131/H131,"0")</f>
        <v>101.24399999999999</v>
      </c>
      <c r="BO131" s="64">
        <f>IFERROR(1/J131*(X131/H131),"0")</f>
        <v>0.17857142857142858</v>
      </c>
      <c r="BP131" s="64">
        <f>IFERROR(1/J131*(Y131/H131),"0")</f>
        <v>0.18131868131868134</v>
      </c>
    </row>
    <row r="132" spans="1:68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32.5</v>
      </c>
      <c r="Y132" s="547">
        <f>IFERROR(Y130/H130,"0")+IFERROR(Y131/H131,"0")</f>
        <v>33</v>
      </c>
      <c r="Z132" s="547">
        <f>IFERROR(IF(Z130="",0,Z130),"0")+IFERROR(IF(Z131="",0,Z131),"0")</f>
        <v>0.21482999999999999</v>
      </c>
      <c r="AA132" s="548"/>
      <c r="AB132" s="548"/>
      <c r="AC132" s="548"/>
    </row>
    <row r="133" spans="1:68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91</v>
      </c>
      <c r="Y133" s="547">
        <f>IFERROR(SUM(Y130:Y131),"0")</f>
        <v>92.399999999999991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49.5</v>
      </c>
      <c r="Y136" s="546">
        <f>IFERROR(IF(X136="",0,CEILING((X136/$H136),1)*$H136),"")</f>
        <v>50.160000000000004</v>
      </c>
      <c r="Z136" s="36">
        <f>IFERROR(IF(Y136=0,"",ROUNDUP(Y136/H136,0)*0.00651),"")</f>
        <v>0.12369000000000001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54.524999999999999</v>
      </c>
      <c r="BN136" s="64">
        <f>IFERROR(Y136*I136/H136,"0")</f>
        <v>55.252000000000002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18.75</v>
      </c>
      <c r="Y137" s="547">
        <f>IFERROR(Y135/H135,"0")+IFERROR(Y136/H136,"0")</f>
        <v>19</v>
      </c>
      <c r="Z137" s="547">
        <f>IFERROR(IF(Z135="",0,Z135),"0")+IFERROR(IF(Z136="",0,Z136),"0")</f>
        <v>0.12369000000000001</v>
      </c>
      <c r="AA137" s="548"/>
      <c r="AB137" s="548"/>
      <c r="AC137" s="548"/>
    </row>
    <row r="138" spans="1:68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49.5</v>
      </c>
      <c r="Y138" s="547">
        <f>IFERROR(SUM(Y135:Y136),"0")</f>
        <v>50.160000000000004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251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252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80</v>
      </c>
      <c r="Y158" s="546">
        <f t="shared" ref="Y158:Y166" si="5">IFERROR(IF(X158="",0,CEILING((X158/$H158),1)*$H158),"")</f>
        <v>84</v>
      </c>
      <c r="Z158" s="36">
        <f>IFERROR(IF(Y158=0,"",ROUNDUP(Y158/H158,0)*0.00902),"")</f>
        <v>0.1804</v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85.142857142857125</v>
      </c>
      <c r="BN158" s="64">
        <f t="shared" ref="BN158:BN166" si="7">IFERROR(Y158*I158/H158,"0")</f>
        <v>89.399999999999991</v>
      </c>
      <c r="BO158" s="64">
        <f t="shared" ref="BO158:BO166" si="8">IFERROR(1/J158*(X158/H158),"0")</f>
        <v>0.14430014430014429</v>
      </c>
      <c r="BP158" s="64">
        <f t="shared" ref="BP158:BP166" si="9">IFERROR(1/J158*(Y158/H158),"0")</f>
        <v>0.15151515151515152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60</v>
      </c>
      <c r="Y159" s="546">
        <f t="shared" si="5"/>
        <v>63</v>
      </c>
      <c r="Z159" s="36">
        <f>IFERROR(IF(Y159=0,"",ROUNDUP(Y159/H159,0)*0.00902),"")</f>
        <v>0.1353</v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63.857142857142854</v>
      </c>
      <c r="BN159" s="64">
        <f t="shared" si="7"/>
        <v>67.049999999999983</v>
      </c>
      <c r="BO159" s="64">
        <f t="shared" si="8"/>
        <v>0.10822510822510822</v>
      </c>
      <c r="BP159" s="64">
        <f t="shared" si="9"/>
        <v>0.11363636363636365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200</v>
      </c>
      <c r="Y160" s="546">
        <f t="shared" si="5"/>
        <v>201.60000000000002</v>
      </c>
      <c r="Z160" s="36">
        <f>IFERROR(IF(Y160=0,"",ROUNDUP(Y160/H160,0)*0.00902),"")</f>
        <v>0.43296000000000001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210</v>
      </c>
      <c r="BN160" s="64">
        <f t="shared" si="7"/>
        <v>211.68000000000004</v>
      </c>
      <c r="BO160" s="64">
        <f t="shared" si="8"/>
        <v>0.36075036075036077</v>
      </c>
      <c r="BP160" s="64">
        <f t="shared" si="9"/>
        <v>0.36363636363636365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133</v>
      </c>
      <c r="Y161" s="546">
        <f t="shared" si="5"/>
        <v>134.4</v>
      </c>
      <c r="Z161" s="36">
        <f>IFERROR(IF(Y161=0,"",ROUNDUP(Y161/H161,0)*0.00502),"")</f>
        <v>0.32128000000000001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141.23333333333332</v>
      </c>
      <c r="BN161" s="64">
        <f t="shared" si="7"/>
        <v>142.72</v>
      </c>
      <c r="BO161" s="64">
        <f t="shared" si="8"/>
        <v>0.27065527065527067</v>
      </c>
      <c r="BP161" s="64">
        <f t="shared" si="9"/>
        <v>0.27350427350427353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140</v>
      </c>
      <c r="Y162" s="546">
        <f t="shared" si="5"/>
        <v>140.70000000000002</v>
      </c>
      <c r="Z162" s="36">
        <f>IFERROR(IF(Y162=0,"",ROUNDUP(Y162/H162,0)*0.00502),"")</f>
        <v>0.33634000000000003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148.66666666666666</v>
      </c>
      <c r="BN162" s="64">
        <f t="shared" si="7"/>
        <v>149.41</v>
      </c>
      <c r="BO162" s="64">
        <f t="shared" si="8"/>
        <v>0.28490028490028491</v>
      </c>
      <c r="BP162" s="64">
        <f t="shared" si="9"/>
        <v>0.28632478632478636</v>
      </c>
    </row>
    <row r="163" spans="1:68" ht="27" hidden="1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217</v>
      </c>
      <c r="Y164" s="546">
        <f t="shared" si="5"/>
        <v>218.4</v>
      </c>
      <c r="Z164" s="36">
        <f>IFERROR(IF(Y164=0,"",ROUNDUP(Y164/H164,0)*0.00502),"")</f>
        <v>0.52207999999999999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227.33333333333334</v>
      </c>
      <c r="BN164" s="64">
        <f t="shared" si="7"/>
        <v>228.80000000000004</v>
      </c>
      <c r="BO164" s="64">
        <f t="shared" si="8"/>
        <v>0.44159544159544162</v>
      </c>
      <c r="BP164" s="64">
        <f t="shared" si="9"/>
        <v>0.44444444444444448</v>
      </c>
    </row>
    <row r="165" spans="1:68" ht="27" hidden="1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314.28571428571428</v>
      </c>
      <c r="Y167" s="547">
        <f>IFERROR(Y158/H158,"0")+IFERROR(Y159/H159,"0")+IFERROR(Y160/H160,"0")+IFERROR(Y161/H161,"0")+IFERROR(Y162/H162,"0")+IFERROR(Y163/H163,"0")+IFERROR(Y164/H164,"0")+IFERROR(Y165/H165,"0")+IFERROR(Y166/H166,"0")</f>
        <v>318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1.9283600000000001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830</v>
      </c>
      <c r="Y168" s="547">
        <f>IFERROR(SUM(Y158:Y166),"0")</f>
        <v>842.1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7.0000000000000009</v>
      </c>
      <c r="Y170" s="546">
        <f>IFERROR(IF(X170="",0,CEILING((X170/$H170),1)*$H170),"")</f>
        <v>7.5600000000000005</v>
      </c>
      <c r="Z170" s="36">
        <f>IFERROR(IF(Y170=0,"",ROUNDUP(Y170/H170,0)*0.0059),"")</f>
        <v>3.5400000000000001E-2</v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8.0555555555555554</v>
      </c>
      <c r="BN170" s="64">
        <f>IFERROR(Y170*I170/H170,"0")</f>
        <v>8.6999999999999993</v>
      </c>
      <c r="BO170" s="64">
        <f>IFERROR(1/J170*(X170/H170),"0")</f>
        <v>2.5720164609053499E-2</v>
      </c>
      <c r="BP170" s="64">
        <f>IFERROR(1/J170*(Y170/H170),"0")</f>
        <v>2.7777777777777776E-2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3.5</v>
      </c>
      <c r="Y172" s="546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8.3333333333333339</v>
      </c>
      <c r="Y173" s="547">
        <f>IFERROR(Y170/H170,"0")+IFERROR(Y171/H171,"0")+IFERROR(Y172/H172,"0")</f>
        <v>9</v>
      </c>
      <c r="Z173" s="547">
        <f>IFERROR(IF(Z170="",0,Z170),"0")+IFERROR(IF(Z171="",0,Z171),"0")+IFERROR(IF(Z172="",0,Z172),"0")</f>
        <v>5.3100000000000001E-2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10.5</v>
      </c>
      <c r="Y174" s="547">
        <f>IFERROR(SUM(Y170:Y172),"0")</f>
        <v>11.34</v>
      </c>
      <c r="Z174" s="37"/>
      <c r="AA174" s="548"/>
      <c r="AB174" s="548"/>
      <c r="AC174" s="548"/>
    </row>
    <row r="175" spans="1:68" ht="14.25" hidden="1" customHeight="1" x14ac:dyDescent="0.25">
      <c r="A175" s="567" t="s">
        <v>290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293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160</v>
      </c>
      <c r="Y191" s="546">
        <f t="shared" ref="Y191:Y198" si="10">IFERROR(IF(X191="",0,CEILING((X191/$H191),1)*$H191),"")</f>
        <v>162</v>
      </c>
      <c r="Z191" s="36">
        <f>IFERROR(IF(Y191=0,"",ROUNDUP(Y191/H191,0)*0.00902),"")</f>
        <v>0.27060000000000001</v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166.22222222222223</v>
      </c>
      <c r="BN191" s="64">
        <f t="shared" ref="BN191:BN198" si="12">IFERROR(Y191*I191/H191,"0")</f>
        <v>168.3</v>
      </c>
      <c r="BO191" s="64">
        <f t="shared" ref="BO191:BO198" si="13">IFERROR(1/J191*(X191/H191),"0")</f>
        <v>0.22446689113355778</v>
      </c>
      <c r="BP191" s="64">
        <f t="shared" ref="BP191:BP198" si="14">IFERROR(1/J191*(Y191/H191),"0")</f>
        <v>0.22727272727272727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60</v>
      </c>
      <c r="Y192" s="546">
        <f t="shared" si="10"/>
        <v>64.800000000000011</v>
      </c>
      <c r="Z192" s="36">
        <f>IFERROR(IF(Y192=0,"",ROUNDUP(Y192/H192,0)*0.00902),"")</f>
        <v>0.10824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62.333333333333336</v>
      </c>
      <c r="BN192" s="64">
        <f t="shared" si="12"/>
        <v>67.320000000000007</v>
      </c>
      <c r="BO192" s="64">
        <f t="shared" si="13"/>
        <v>8.4175084175084181E-2</v>
      </c>
      <c r="BP192" s="64">
        <f t="shared" si="14"/>
        <v>9.0909090909090925E-2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620</v>
      </c>
      <c r="Y193" s="546">
        <f t="shared" si="10"/>
        <v>621</v>
      </c>
      <c r="Z193" s="36">
        <f>IFERROR(IF(Y193=0,"",ROUNDUP(Y193/H193,0)*0.00902),"")</f>
        <v>1.0373000000000001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644.11111111111109</v>
      </c>
      <c r="BN193" s="64">
        <f t="shared" si="12"/>
        <v>645.15</v>
      </c>
      <c r="BO193" s="64">
        <f t="shared" si="13"/>
        <v>0.86980920314253651</v>
      </c>
      <c r="BP193" s="64">
        <f t="shared" si="14"/>
        <v>0.8712121212121211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80</v>
      </c>
      <c r="Y194" s="546">
        <f t="shared" si="10"/>
        <v>81</v>
      </c>
      <c r="Z194" s="36">
        <f>IFERROR(IF(Y194=0,"",ROUNDUP(Y194/H194,0)*0.00902),"")</f>
        <v>0.1353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83.111111111111114</v>
      </c>
      <c r="BN194" s="64">
        <f t="shared" si="12"/>
        <v>84.15</v>
      </c>
      <c r="BO194" s="64">
        <f t="shared" si="13"/>
        <v>0.11223344556677889</v>
      </c>
      <c r="BP194" s="64">
        <f t="shared" si="14"/>
        <v>0.11363636363636363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135</v>
      </c>
      <c r="Y195" s="546">
        <f t="shared" si="10"/>
        <v>135</v>
      </c>
      <c r="Z195" s="36">
        <f>IFERROR(IF(Y195=0,"",ROUNDUP(Y195/H195,0)*0.00502),"")</f>
        <v>0.3765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144.75</v>
      </c>
      <c r="BN195" s="64">
        <f t="shared" si="12"/>
        <v>144.75</v>
      </c>
      <c r="BO195" s="64">
        <f t="shared" si="13"/>
        <v>0.32051282051282054</v>
      </c>
      <c r="BP195" s="64">
        <f t="shared" si="14"/>
        <v>0.32051282051282054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66</v>
      </c>
      <c r="Y196" s="546">
        <f t="shared" si="10"/>
        <v>66.600000000000009</v>
      </c>
      <c r="Z196" s="36">
        <f>IFERROR(IF(Y196=0,"",ROUNDUP(Y196/H196,0)*0.00502),"")</f>
        <v>0.18574000000000002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69.666666666666657</v>
      </c>
      <c r="BN196" s="64">
        <f t="shared" si="12"/>
        <v>70.3</v>
      </c>
      <c r="BO196" s="64">
        <f t="shared" si="13"/>
        <v>0.15669515669515671</v>
      </c>
      <c r="BP196" s="64">
        <f t="shared" si="14"/>
        <v>0.15811965811965817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135</v>
      </c>
      <c r="Y197" s="546">
        <f t="shared" si="10"/>
        <v>135</v>
      </c>
      <c r="Z197" s="36">
        <f>IFERROR(IF(Y197=0,"",ROUNDUP(Y197/H197,0)*0.00502),"")</f>
        <v>0.3765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142.5</v>
      </c>
      <c r="BN197" s="64">
        <f t="shared" si="12"/>
        <v>142.5</v>
      </c>
      <c r="BO197" s="64">
        <f t="shared" si="13"/>
        <v>0.32051282051282054</v>
      </c>
      <c r="BP197" s="64">
        <f t="shared" si="14"/>
        <v>0.32051282051282054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66</v>
      </c>
      <c r="Y198" s="546">
        <f t="shared" si="10"/>
        <v>66.600000000000009</v>
      </c>
      <c r="Z198" s="36">
        <f>IFERROR(IF(Y198=0,"",ROUNDUP(Y198/H198,0)*0.00502),"")</f>
        <v>0.18574000000000002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69.666666666666657</v>
      </c>
      <c r="BN198" s="64">
        <f t="shared" si="12"/>
        <v>70.3</v>
      </c>
      <c r="BO198" s="64">
        <f t="shared" si="13"/>
        <v>0.15669515669515671</v>
      </c>
      <c r="BP198" s="64">
        <f t="shared" si="14"/>
        <v>0.15811965811965817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393.7037037037037</v>
      </c>
      <c r="Y199" s="547">
        <f>IFERROR(Y191/H191,"0")+IFERROR(Y192/H192,"0")+IFERROR(Y193/H193,"0")+IFERROR(Y194/H194,"0")+IFERROR(Y195/H195,"0")+IFERROR(Y196/H196,"0")+IFERROR(Y197/H197,"0")+IFERROR(Y198/H198,"0")</f>
        <v>396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2.6759200000000005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1322</v>
      </c>
      <c r="Y200" s="547">
        <f>IFERROR(SUM(Y191:Y198),"0")</f>
        <v>1331.9999999999998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580</v>
      </c>
      <c r="Y204" s="546">
        <f t="shared" si="15"/>
        <v>582.9</v>
      </c>
      <c r="Z204" s="36">
        <f>IFERROR(IF(Y204=0,"",ROUNDUP(Y204/H204,0)*0.01898),"")</f>
        <v>1.27166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614.6</v>
      </c>
      <c r="BN204" s="64">
        <f t="shared" si="17"/>
        <v>617.673</v>
      </c>
      <c r="BO204" s="64">
        <f t="shared" si="18"/>
        <v>1.0416666666666667</v>
      </c>
      <c r="BP204" s="64">
        <f t="shared" si="19"/>
        <v>1.046875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328</v>
      </c>
      <c r="Y205" s="546">
        <f t="shared" si="15"/>
        <v>328.8</v>
      </c>
      <c r="Z205" s="36">
        <f t="shared" ref="Z205:Z210" si="20">IFERROR(IF(Y205=0,"",ROUNDUP(Y205/H205,0)*0.00651),"")</f>
        <v>0.89187000000000005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364.90000000000003</v>
      </c>
      <c r="BN205" s="64">
        <f t="shared" si="17"/>
        <v>365.79</v>
      </c>
      <c r="BO205" s="64">
        <f t="shared" si="18"/>
        <v>0.75091575091575102</v>
      </c>
      <c r="BP205" s="64">
        <f t="shared" si="19"/>
        <v>0.75274725274725285</v>
      </c>
    </row>
    <row r="206" spans="1:68" ht="27" hidden="1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400</v>
      </c>
      <c r="Y207" s="546">
        <f t="shared" si="15"/>
        <v>400.8</v>
      </c>
      <c r="Z207" s="36">
        <f t="shared" si="20"/>
        <v>1.08717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442</v>
      </c>
      <c r="BN207" s="64">
        <f t="shared" si="17"/>
        <v>442.88400000000007</v>
      </c>
      <c r="BO207" s="64">
        <f t="shared" si="18"/>
        <v>0.91575091575091594</v>
      </c>
      <c r="BP207" s="64">
        <f t="shared" si="19"/>
        <v>0.91758241758241765</v>
      </c>
    </row>
    <row r="208" spans="1:68" ht="27" hidden="1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144</v>
      </c>
      <c r="Y209" s="546">
        <f t="shared" si="15"/>
        <v>144</v>
      </c>
      <c r="Z209" s="36">
        <f t="shared" si="20"/>
        <v>0.3906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159.12000000000003</v>
      </c>
      <c r="BN209" s="64">
        <f t="shared" si="17"/>
        <v>159.12000000000003</v>
      </c>
      <c r="BO209" s="64">
        <f t="shared" si="18"/>
        <v>0.32967032967032972</v>
      </c>
      <c r="BP209" s="64">
        <f t="shared" si="19"/>
        <v>0.32967032967032972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312</v>
      </c>
      <c r="Y210" s="546">
        <f t="shared" si="15"/>
        <v>312</v>
      </c>
      <c r="Z210" s="36">
        <f t="shared" si="20"/>
        <v>0.84630000000000005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345.53999999999996</v>
      </c>
      <c r="BN210" s="64">
        <f t="shared" si="17"/>
        <v>345.53999999999996</v>
      </c>
      <c r="BO210" s="64">
        <f t="shared" si="18"/>
        <v>0.7142857142857143</v>
      </c>
      <c r="BP210" s="64">
        <f t="shared" si="19"/>
        <v>0.7142857142857143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560</v>
      </c>
      <c r="Y211" s="547">
        <f>IFERROR(Y202/H202,"0")+IFERROR(Y203/H203,"0")+IFERROR(Y204/H204,"0")+IFERROR(Y205/H205,"0")+IFERROR(Y206/H206,"0")+IFERROR(Y207/H207,"0")+IFERROR(Y208/H208,"0")+IFERROR(Y209/H209,"0")+IFERROR(Y210/H210,"0")</f>
        <v>561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4.4876000000000005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1764</v>
      </c>
      <c r="Y212" s="547">
        <f>IFERROR(SUM(Y202:Y210),"0")</f>
        <v>1768.5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16</v>
      </c>
      <c r="Y214" s="546">
        <f>IFERROR(IF(X214="",0,CEILING((X214/$H214),1)*$H214),"")</f>
        <v>16.8</v>
      </c>
      <c r="Z214" s="36">
        <f>IFERROR(IF(Y214=0,"",ROUNDUP(Y214/H214,0)*0.00651),"")</f>
        <v>4.5569999999999999E-2</v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17.680000000000003</v>
      </c>
      <c r="BN214" s="64">
        <f>IFERROR(Y214*I214/H214,"0")</f>
        <v>18.564000000000004</v>
      </c>
      <c r="BO214" s="64">
        <f>IFERROR(1/J214*(X214/H214),"0")</f>
        <v>3.6630036630036632E-2</v>
      </c>
      <c r="BP214" s="64">
        <f>IFERROR(1/J214*(Y214/H214),"0")</f>
        <v>3.8461538461538471E-2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24</v>
      </c>
      <c r="Y215" s="546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16.666666666666668</v>
      </c>
      <c r="Y216" s="547">
        <f>IFERROR(Y214/H214,"0")+IFERROR(Y215/H215,"0")</f>
        <v>17</v>
      </c>
      <c r="Z216" s="547">
        <f>IFERROR(IF(Z214="",0,Z214),"0")+IFERROR(IF(Z215="",0,Z215),"0")</f>
        <v>0.11067</v>
      </c>
      <c r="AA216" s="548"/>
      <c r="AB216" s="548"/>
      <c r="AC216" s="548"/>
    </row>
    <row r="217" spans="1:68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40</v>
      </c>
      <c r="Y217" s="547">
        <f>IFERROR(SUM(Y214:Y215),"0")</f>
        <v>40.799999999999997</v>
      </c>
      <c r="Z217" s="37"/>
      <c r="AA217" s="548"/>
      <c r="AB217" s="548"/>
      <c r="AC217" s="548"/>
    </row>
    <row r="218" spans="1:68" ht="16.5" hidden="1" customHeight="1" x14ac:dyDescent="0.25">
      <c r="A218" s="562" t="s">
        <v>353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10</v>
      </c>
      <c r="Y221" s="546">
        <f t="shared" si="21"/>
        <v>11.6</v>
      </c>
      <c r="Z221" s="36">
        <f>IFERROR(IF(Y221=0,"",ROUNDUP(Y221/H221,0)*0.01898),"")</f>
        <v>1.898E-2</v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10.375</v>
      </c>
      <c r="BN221" s="64">
        <f t="shared" si="23"/>
        <v>12.035</v>
      </c>
      <c r="BO221" s="64">
        <f t="shared" si="24"/>
        <v>1.3469827586206897E-2</v>
      </c>
      <c r="BP221" s="64">
        <f t="shared" si="25"/>
        <v>1.5625E-2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50</v>
      </c>
      <c r="Y223" s="546">
        <f t="shared" si="21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51.875</v>
      </c>
      <c r="BN223" s="64">
        <f t="shared" si="23"/>
        <v>60.174999999999997</v>
      </c>
      <c r="BO223" s="64">
        <f t="shared" si="24"/>
        <v>6.7349137931034489E-2</v>
      </c>
      <c r="BP223" s="64">
        <f t="shared" si="25"/>
        <v>7.8125E-2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24</v>
      </c>
      <c r="Y224" s="546">
        <f t="shared" si="21"/>
        <v>24</v>
      </c>
      <c r="Z224" s="36">
        <f t="shared" ref="Z224:Z229" si="26">IFERROR(IF(Y224=0,"",ROUNDUP(Y224/H224,0)*0.00902),"")</f>
        <v>5.4120000000000001E-2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25.259999999999998</v>
      </c>
      <c r="BN224" s="64">
        <f t="shared" si="23"/>
        <v>25.259999999999998</v>
      </c>
      <c r="BO224" s="64">
        <f t="shared" si="24"/>
        <v>4.5454545454545456E-2</v>
      </c>
      <c r="BP224" s="64">
        <f t="shared" si="25"/>
        <v>4.5454545454545456E-2</v>
      </c>
    </row>
    <row r="225" spans="1:68" ht="27" hidden="1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11.172413793103448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12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0.16799999999999998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84</v>
      </c>
      <c r="Y231" s="547">
        <f>IFERROR(SUM(Y220:Y229),"0")</f>
        <v>93.6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382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6</v>
      </c>
      <c r="Y237" s="546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3.333333333333333</v>
      </c>
      <c r="Y238" s="547">
        <f>IFERROR(Y237/H237,"0")</f>
        <v>4</v>
      </c>
      <c r="Z238" s="547">
        <f>IFERROR(IF(Z237="",0,Z237),"0")</f>
        <v>2.3599999999999999E-2</v>
      </c>
      <c r="AA238" s="548"/>
      <c r="AB238" s="548"/>
      <c r="AC238" s="548"/>
    </row>
    <row r="239" spans="1:68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6</v>
      </c>
      <c r="Y239" s="547">
        <f>IFERROR(SUM(Y237:Y237),"0")</f>
        <v>7.2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386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4.2</v>
      </c>
      <c r="Y242" s="546">
        <f>IFERROR(IF(X242="",0,CEILING((X242/$H242),1)*$H242),"")</f>
        <v>5.4</v>
      </c>
      <c r="Z242" s="36">
        <f>IFERROR(IF(Y242=0,"",ROUNDUP(Y242/H242,0)*0.0059),"")</f>
        <v>1.77E-2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4.6083333333333334</v>
      </c>
      <c r="BN242" s="64">
        <f>IFERROR(Y242*I242/H242,"0")</f>
        <v>5.9250000000000007</v>
      </c>
      <c r="BO242" s="64">
        <f>IFERROR(1/J242*(X242/H242),"0")</f>
        <v>1.0802469135802469E-2</v>
      </c>
      <c r="BP242" s="64">
        <f>IFERROR(1/J242*(Y242/H242),"0")</f>
        <v>1.3888888888888888E-2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2.3333333333333335</v>
      </c>
      <c r="Y246" s="547">
        <f>IFERROR(Y241/H241,"0")+IFERROR(Y242/H242,"0")+IFERROR(Y243/H243,"0")+IFERROR(Y244/H244,"0")+IFERROR(Y245/H245,"0")</f>
        <v>3</v>
      </c>
      <c r="Z246" s="547">
        <f>IFERROR(IF(Z241="",0,Z241),"0")+IFERROR(IF(Z242="",0,Z242),"0")+IFERROR(IF(Z243="",0,Z243),"0")+IFERROR(IF(Z244="",0,Z244),"0")+IFERROR(IF(Z245="",0,Z245),"0")</f>
        <v>1.77E-2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4.2</v>
      </c>
      <c r="Y247" s="547">
        <f>IFERROR(SUM(Y241:Y245),"0")</f>
        <v>5.4</v>
      </c>
      <c r="Z247" s="37"/>
      <c r="AA247" s="548"/>
      <c r="AB247" s="548"/>
      <c r="AC247" s="548"/>
    </row>
    <row r="248" spans="1:68" ht="16.5" hidden="1" customHeight="1" x14ac:dyDescent="0.25">
      <c r="A248" s="562" t="s">
        <v>398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414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426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108</v>
      </c>
      <c r="Y268" s="546">
        <f>IFERROR(IF(X268="",0,CEILING((X268/$H268),1)*$H268),"")</f>
        <v>108</v>
      </c>
      <c r="Z268" s="36">
        <f>IFERROR(IF(Y268=0,"",ROUNDUP(Y268/H268,0)*0.00651),"")</f>
        <v>0.29294999999999999</v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119.34</v>
      </c>
      <c r="BN268" s="64">
        <f>IFERROR(Y268*I268/H268,"0")</f>
        <v>119.34</v>
      </c>
      <c r="BO268" s="64">
        <f>IFERROR(1/J268*(X268/H268),"0")</f>
        <v>0.24725274725274726</v>
      </c>
      <c r="BP268" s="64">
        <f>IFERROR(1/J268*(Y268/H268),"0")</f>
        <v>0.24725274725274726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160</v>
      </c>
      <c r="Y269" s="546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111.66666666666667</v>
      </c>
      <c r="Y270" s="547">
        <f>IFERROR(Y267/H267,"0")+IFERROR(Y268/H268,"0")+IFERROR(Y269/H269,"0")</f>
        <v>112</v>
      </c>
      <c r="Z270" s="547">
        <f>IFERROR(IF(Z267="",0,Z267),"0")+IFERROR(IF(Z268="",0,Z268),"0")+IFERROR(IF(Z269="",0,Z269),"0")</f>
        <v>0.72911999999999999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268</v>
      </c>
      <c r="Y271" s="547">
        <f>IFERROR(SUM(Y267:Y269),"0")</f>
        <v>268.79999999999995</v>
      </c>
      <c r="Z271" s="37"/>
      <c r="AA271" s="548"/>
      <c r="AB271" s="548"/>
      <c r="AC271" s="548"/>
    </row>
    <row r="272" spans="1:68" ht="16.5" hidden="1" customHeight="1" x14ac:dyDescent="0.25">
      <c r="A272" s="562" t="s">
        <v>436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443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448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150.5</v>
      </c>
      <c r="Y300" s="546">
        <f t="shared" si="27"/>
        <v>151.20000000000002</v>
      </c>
      <c r="Z300" s="36">
        <f>IFERROR(IF(Y300=0,"",ROUNDUP(Y300/H300,0)*0.00502),"")</f>
        <v>0.36143999999999998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157.66666666666666</v>
      </c>
      <c r="BN300" s="64">
        <f t="shared" si="29"/>
        <v>158.4</v>
      </c>
      <c r="BO300" s="64">
        <f t="shared" si="30"/>
        <v>0.30626780626780625</v>
      </c>
      <c r="BP300" s="64">
        <f t="shared" si="31"/>
        <v>0.30769230769230771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39</v>
      </c>
      <c r="Y302" s="546">
        <f t="shared" si="27"/>
        <v>39.6</v>
      </c>
      <c r="Z302" s="36">
        <f>IFERROR(IF(Y302=0,"",ROUNDUP(Y302/H302,0)*0.00651),"")</f>
        <v>0.14322000000000001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43.94</v>
      </c>
      <c r="BN302" s="64">
        <f t="shared" si="29"/>
        <v>44.616</v>
      </c>
      <c r="BO302" s="64">
        <f t="shared" si="30"/>
        <v>0.11904761904761907</v>
      </c>
      <c r="BP302" s="64">
        <f t="shared" si="31"/>
        <v>0.12087912087912089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93.333333333333329</v>
      </c>
      <c r="Y303" s="547">
        <f>IFERROR(Y296/H296,"0")+IFERROR(Y297/H297,"0")+IFERROR(Y298/H298,"0")+IFERROR(Y299/H299,"0")+IFERROR(Y300/H300,"0")+IFERROR(Y301/H301,"0")+IFERROR(Y302/H302,"0")</f>
        <v>94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0.50466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189.5</v>
      </c>
      <c r="Y304" s="547">
        <f>IFERROR(SUM(Y296:Y302),"0")</f>
        <v>190.8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20</v>
      </c>
      <c r="Y314" s="546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270</v>
      </c>
      <c r="Y315" s="546">
        <f>IFERROR(IF(X315="",0,CEILING((X315/$H315),1)*$H315),"")</f>
        <v>273</v>
      </c>
      <c r="Z315" s="36">
        <f>IFERROR(IF(Y315=0,"",ROUNDUP(Y315/H315,0)*0.01898),"")</f>
        <v>0.6643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287.96538461538466</v>
      </c>
      <c r="BN315" s="64">
        <f>IFERROR(Y315*I315/H315,"0")</f>
        <v>291.16500000000008</v>
      </c>
      <c r="BO315" s="64">
        <f>IFERROR(1/J315*(X315/H315),"0")</f>
        <v>0.54086538461538458</v>
      </c>
      <c r="BP315" s="64">
        <f>IFERROR(1/J315*(Y315/H315),"0")</f>
        <v>0.546875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500</v>
      </c>
      <c r="Y316" s="546">
        <f>IFERROR(IF(X316="",0,CEILING((X316/$H316),1)*$H316),"")</f>
        <v>504</v>
      </c>
      <c r="Z316" s="36">
        <f>IFERROR(IF(Y316=0,"",ROUNDUP(Y316/H316,0)*0.01898),"")</f>
        <v>1.1388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530.89285714285711</v>
      </c>
      <c r="BN316" s="64">
        <f>IFERROR(Y316*I316/H316,"0")</f>
        <v>535.14</v>
      </c>
      <c r="BO316" s="64">
        <f>IFERROR(1/J316*(X316/H316),"0")</f>
        <v>0.93005952380952372</v>
      </c>
      <c r="BP316" s="64">
        <f>IFERROR(1/J316*(Y316/H316),"0")</f>
        <v>0.9375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96.520146520146511</v>
      </c>
      <c r="Y317" s="547">
        <f>IFERROR(Y314/H314,"0")+IFERROR(Y315/H315,"0")+IFERROR(Y316/H316,"0")</f>
        <v>98</v>
      </c>
      <c r="Z317" s="547">
        <f>IFERROR(IF(Z314="",0,Z314),"0")+IFERROR(IF(Z315="",0,Z315),"0")+IFERROR(IF(Z316="",0,Z316),"0")</f>
        <v>1.8600400000000001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790</v>
      </c>
      <c r="Y318" s="547">
        <f>IFERROR(SUM(Y314:Y316),"0")</f>
        <v>802.2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517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526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1050</v>
      </c>
      <c r="Y335" s="546">
        <f>IFERROR(IF(X335="",0,CEILING((X335/$H335),1)*$H335),"")</f>
        <v>1050</v>
      </c>
      <c r="Z335" s="36">
        <f>IFERROR(IF(Y335=0,"",ROUNDUP(Y335/H335,0)*0.00651),"")</f>
        <v>3.2549999999999999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1176</v>
      </c>
      <c r="BN335" s="64">
        <f>IFERROR(Y335*I335/H335,"0")</f>
        <v>1176</v>
      </c>
      <c r="BO335" s="64">
        <f>IFERROR(1/J335*(X335/H335),"0")</f>
        <v>2.7472527472527473</v>
      </c>
      <c r="BP335" s="64">
        <f>IFERROR(1/J335*(Y335/H335),"0")</f>
        <v>2.7472527472527473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420</v>
      </c>
      <c r="Y336" s="546">
        <f>IFERROR(IF(X336="",0,CEILING((X336/$H336),1)*$H336),"")</f>
        <v>420</v>
      </c>
      <c r="Z336" s="36">
        <f>IFERROR(IF(Y336=0,"",ROUNDUP(Y336/H336,0)*0.00651),"")</f>
        <v>1.302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467.99999999999994</v>
      </c>
      <c r="BN336" s="64">
        <f>IFERROR(Y336*I336/H336,"0")</f>
        <v>467.99999999999994</v>
      </c>
      <c r="BO336" s="64">
        <f>IFERROR(1/J336*(X336/H336),"0")</f>
        <v>1.098901098901099</v>
      </c>
      <c r="BP336" s="64">
        <f>IFERROR(1/J336*(Y336/H336),"0")</f>
        <v>1.098901098901099</v>
      </c>
    </row>
    <row r="337" spans="1:68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700</v>
      </c>
      <c r="Y337" s="547">
        <f>IFERROR(Y334/H334,"0")+IFERROR(Y335/H335,"0")+IFERROR(Y336/H336,"0")</f>
        <v>700</v>
      </c>
      <c r="Z337" s="547">
        <f>IFERROR(IF(Z334="",0,Z334),"0")+IFERROR(IF(Z335="",0,Z335),"0")+IFERROR(IF(Z336="",0,Z336),"0")</f>
        <v>4.5570000000000004</v>
      </c>
      <c r="AA337" s="548"/>
      <c r="AB337" s="548"/>
      <c r="AC337" s="548"/>
    </row>
    <row r="338" spans="1:68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1470</v>
      </c>
      <c r="Y338" s="547">
        <f>IFERROR(SUM(Y334:Y336),"0")</f>
        <v>1470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536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537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850</v>
      </c>
      <c r="Y342" s="546">
        <f t="shared" ref="Y342:Y348" si="32">IFERROR(IF(X342="",0,CEILING((X342/$H342),1)*$H342),"")</f>
        <v>855</v>
      </c>
      <c r="Z342" s="36">
        <f>IFERROR(IF(Y342=0,"",ROUNDUP(Y342/H342,0)*0.02175),"")</f>
        <v>1.2397499999999999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877.2</v>
      </c>
      <c r="BN342" s="64">
        <f t="shared" ref="BN342:BN348" si="34">IFERROR(Y342*I342/H342,"0")</f>
        <v>882.36</v>
      </c>
      <c r="BO342" s="64">
        <f t="shared" ref="BO342:BO348" si="35">IFERROR(1/J342*(X342/H342),"0")</f>
        <v>1.1805555555555554</v>
      </c>
      <c r="BP342" s="64">
        <f t="shared" ref="BP342:BP348" si="36">IFERROR(1/J342*(Y342/H342),"0")</f>
        <v>1.1875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550</v>
      </c>
      <c r="Y343" s="546">
        <f t="shared" si="32"/>
        <v>555</v>
      </c>
      <c r="Z343" s="36">
        <f>IFERROR(IF(Y343=0,"",ROUNDUP(Y343/H343,0)*0.02175),"")</f>
        <v>0.80474999999999997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567.6</v>
      </c>
      <c r="BN343" s="64">
        <f t="shared" si="34"/>
        <v>572.76</v>
      </c>
      <c r="BO343" s="64">
        <f t="shared" si="35"/>
        <v>0.76388888888888884</v>
      </c>
      <c r="BP343" s="64">
        <f t="shared" si="36"/>
        <v>0.77083333333333326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440</v>
      </c>
      <c r="Y344" s="546">
        <f t="shared" si="32"/>
        <v>450</v>
      </c>
      <c r="Z344" s="36">
        <f>IFERROR(IF(Y344=0,"",ROUNDUP(Y344/H344,0)*0.02175),"")</f>
        <v>0.65249999999999997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454.08</v>
      </c>
      <c r="BN344" s="64">
        <f t="shared" si="34"/>
        <v>464.4</v>
      </c>
      <c r="BO344" s="64">
        <f t="shared" si="35"/>
        <v>0.61111111111111105</v>
      </c>
      <c r="BP344" s="64">
        <f t="shared" si="36"/>
        <v>0.625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700</v>
      </c>
      <c r="Y345" s="546">
        <f t="shared" si="32"/>
        <v>705</v>
      </c>
      <c r="Z345" s="36">
        <f>IFERROR(IF(Y345=0,"",ROUNDUP(Y345/H345,0)*0.02175),"")</f>
        <v>1.0222499999999999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722.4</v>
      </c>
      <c r="BN345" s="64">
        <f t="shared" si="34"/>
        <v>727.56</v>
      </c>
      <c r="BO345" s="64">
        <f t="shared" si="35"/>
        <v>0.9722222222222221</v>
      </c>
      <c r="BP345" s="64">
        <f t="shared" si="36"/>
        <v>0.97916666666666663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169.33333333333331</v>
      </c>
      <c r="Y349" s="547">
        <f>IFERROR(Y342/H342,"0")+IFERROR(Y343/H343,"0")+IFERROR(Y344/H344,"0")+IFERROR(Y345/H345,"0")+IFERROR(Y346/H346,"0")+IFERROR(Y347/H347,"0")+IFERROR(Y348/H348,"0")</f>
        <v>171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3.7192499999999997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2540</v>
      </c>
      <c r="Y350" s="547">
        <f>IFERROR(SUM(Y342:Y348),"0")</f>
        <v>2565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500</v>
      </c>
      <c r="Y352" s="546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516</v>
      </c>
      <c r="BN352" s="64">
        <f>IFERROR(Y352*I352/H352,"0")</f>
        <v>526.32000000000005</v>
      </c>
      <c r="BO352" s="64">
        <f>IFERROR(1/J352*(X352/H352),"0")</f>
        <v>0.69444444444444442</v>
      </c>
      <c r="BP352" s="64">
        <f>IFERROR(1/J352*(Y352/H352),"0")</f>
        <v>0.70833333333333326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12</v>
      </c>
      <c r="Y353" s="546">
        <f>IFERROR(IF(X353="",0,CEILING((X353/$H353),1)*$H353),"")</f>
        <v>12</v>
      </c>
      <c r="Z353" s="36">
        <f>IFERROR(IF(Y353=0,"",ROUNDUP(Y353/H353,0)*0.00902),"")</f>
        <v>2.7060000000000001E-2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12.629999999999999</v>
      </c>
      <c r="BN353" s="64">
        <f>IFERROR(Y353*I353/H353,"0")</f>
        <v>12.629999999999999</v>
      </c>
      <c r="BO353" s="64">
        <f>IFERROR(1/J353*(X353/H353),"0")</f>
        <v>2.2727272727272728E-2</v>
      </c>
      <c r="BP353" s="64">
        <f>IFERROR(1/J353*(Y353/H353),"0")</f>
        <v>2.2727272727272728E-2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36.333333333333336</v>
      </c>
      <c r="Y354" s="547">
        <f>IFERROR(Y352/H352,"0")+IFERROR(Y353/H353,"0")</f>
        <v>37</v>
      </c>
      <c r="Z354" s="547">
        <f>IFERROR(IF(Z352="",0,Z352),"0")+IFERROR(IF(Z353="",0,Z353),"0")</f>
        <v>0.76655999999999991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512</v>
      </c>
      <c r="Y355" s="547">
        <f>IFERROR(SUM(Y352:Y353),"0")</f>
        <v>522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20</v>
      </c>
      <c r="Y362" s="546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2.2222222222222223</v>
      </c>
      <c r="Y363" s="547">
        <f>IFERROR(Y362/H362,"0")</f>
        <v>3</v>
      </c>
      <c r="Z363" s="547">
        <f>IFERROR(IF(Z362="",0,Z362),"0")</f>
        <v>5.6940000000000004E-2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20</v>
      </c>
      <c r="Y364" s="547">
        <f>IFERROR(SUM(Y362:Y362),"0")</f>
        <v>27</v>
      </c>
      <c r="Z364" s="37"/>
      <c r="AA364" s="548"/>
      <c r="AB364" s="548"/>
      <c r="AC364" s="548"/>
    </row>
    <row r="365" spans="1:68" ht="16.5" hidden="1" customHeight="1" x14ac:dyDescent="0.25">
      <c r="A365" s="562" t="s">
        <v>571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50</v>
      </c>
      <c r="Y368" s="546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4.166666666666667</v>
      </c>
      <c r="Y370" s="547">
        <f>IFERROR(Y367/H367,"0")+IFERROR(Y368/H368,"0")+IFERROR(Y369/H369,"0")</f>
        <v>5</v>
      </c>
      <c r="Z370" s="547">
        <f>IFERROR(IF(Z367="",0,Z367),"0")+IFERROR(IF(Z368="",0,Z368),"0")+IFERROR(IF(Z369="",0,Z369),"0")</f>
        <v>9.4899999999999998E-2</v>
      </c>
      <c r="AA370" s="548"/>
      <c r="AB370" s="548"/>
      <c r="AC370" s="548"/>
    </row>
    <row r="371" spans="1:68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50</v>
      </c>
      <c r="Y371" s="547">
        <f>IFERROR(SUM(Y367:Y369),"0")</f>
        <v>60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593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594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17.5</v>
      </c>
      <c r="Y394" s="546">
        <f t="shared" si="37"/>
        <v>18.900000000000002</v>
      </c>
      <c r="Z394" s="36">
        <f t="shared" si="42"/>
        <v>4.5179999999999998E-2</v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18.583333333333332</v>
      </c>
      <c r="BN394" s="64">
        <f t="shared" si="39"/>
        <v>20.07</v>
      </c>
      <c r="BO394" s="64">
        <f t="shared" si="40"/>
        <v>3.5612535612535613E-2</v>
      </c>
      <c r="BP394" s="64">
        <f t="shared" si="41"/>
        <v>3.8461538461538464E-2</v>
      </c>
    </row>
    <row r="395" spans="1:68" ht="37.5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17.5</v>
      </c>
      <c r="Y395" s="546">
        <f t="shared" si="37"/>
        <v>18.900000000000002</v>
      </c>
      <c r="Z395" s="36">
        <f t="shared" si="42"/>
        <v>4.5179999999999998E-2</v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18.583333333333332</v>
      </c>
      <c r="BN395" s="64">
        <f t="shared" si="39"/>
        <v>20.07</v>
      </c>
      <c r="BO395" s="64">
        <f t="shared" si="40"/>
        <v>3.5612535612535613E-2</v>
      </c>
      <c r="BP395" s="64">
        <f t="shared" si="41"/>
        <v>3.8461538461538464E-2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42</v>
      </c>
      <c r="Y397" s="546">
        <f t="shared" si="37"/>
        <v>42</v>
      </c>
      <c r="Z397" s="36">
        <f t="shared" si="42"/>
        <v>0.1004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44.599999999999994</v>
      </c>
      <c r="BN397" s="64">
        <f t="shared" si="39"/>
        <v>44.599999999999994</v>
      </c>
      <c r="BO397" s="64">
        <f t="shared" si="40"/>
        <v>8.5470085470085472E-2</v>
      </c>
      <c r="BP397" s="64">
        <f t="shared" si="41"/>
        <v>8.5470085470085472E-2</v>
      </c>
    </row>
    <row r="398" spans="1:68" ht="37.5" hidden="1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36.666666666666664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38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0.19075999999999999</v>
      </c>
      <c r="AA399" s="548"/>
      <c r="AB399" s="548"/>
      <c r="AC399" s="548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77</v>
      </c>
      <c r="Y400" s="547">
        <f>IFERROR(SUM(Y389:Y398),"0")</f>
        <v>79.800000000000011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626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10</v>
      </c>
      <c r="Y412" s="546">
        <f>IFERROR(IF(X412="",0,CEILING((X412/$H412),1)*$H412),"")</f>
        <v>10.8</v>
      </c>
      <c r="Z412" s="36">
        <f>IFERROR(IF(Y412=0,"",ROUNDUP(Y412/H412,0)*0.00902),"")</f>
        <v>1.804E-2</v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10.388888888888889</v>
      </c>
      <c r="BN412" s="64">
        <f>IFERROR(Y412*I412/H412,"0")</f>
        <v>11.22</v>
      </c>
      <c r="BO412" s="64">
        <f>IFERROR(1/J412*(X412/H412),"0")</f>
        <v>1.4029180695847361E-2</v>
      </c>
      <c r="BP412" s="64">
        <f>IFERROR(1/J412*(Y412/H412),"0")</f>
        <v>1.5151515151515152E-2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21</v>
      </c>
      <c r="Y415" s="546">
        <f>IFERROR(IF(X415="",0,CEILING((X415/$H415),1)*$H415),"")</f>
        <v>21</v>
      </c>
      <c r="Z415" s="36">
        <f>IFERROR(IF(Y415=0,"",ROUNDUP(Y415/H415,0)*0.00502),"")</f>
        <v>5.0200000000000002E-2</v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22.299999999999997</v>
      </c>
      <c r="BN415" s="64">
        <f>IFERROR(Y415*I415/H415,"0")</f>
        <v>22.299999999999997</v>
      </c>
      <c r="BO415" s="64">
        <f>IFERROR(1/J415*(X415/H415),"0")</f>
        <v>4.2735042735042736E-2</v>
      </c>
      <c r="BP415" s="64">
        <f>IFERROR(1/J415*(Y415/H415),"0")</f>
        <v>4.2735042735042736E-2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11.851851851851851</v>
      </c>
      <c r="Y416" s="547">
        <f>IFERROR(Y412/H412,"0")+IFERROR(Y413/H413,"0")+IFERROR(Y414/H414,"0")+IFERROR(Y415/H415,"0")</f>
        <v>12</v>
      </c>
      <c r="Z416" s="547">
        <f>IFERROR(IF(Z412="",0,Z412),"0")+IFERROR(IF(Z413="",0,Z413),"0")+IFERROR(IF(Z414="",0,Z414),"0")+IFERROR(IF(Z415="",0,Z415),"0")</f>
        <v>6.8239999999999995E-2</v>
      </c>
      <c r="AA416" s="548"/>
      <c r="AB416" s="548"/>
      <c r="AC416" s="548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31</v>
      </c>
      <c r="Y417" s="547">
        <f>IFERROR(SUM(Y412:Y415),"0")</f>
        <v>31.8</v>
      </c>
      <c r="Z417" s="37"/>
      <c r="AA417" s="548"/>
      <c r="AB417" s="548"/>
      <c r="AC417" s="548"/>
    </row>
    <row r="418" spans="1:68" ht="16.5" hidden="1" customHeight="1" x14ac:dyDescent="0.25">
      <c r="A418" s="562" t="s">
        <v>641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50</v>
      </c>
      <c r="Y420" s="546">
        <f>IFERROR(IF(X420="",0,CEILING((X420/$H420),1)*$H420),"")</f>
        <v>50.4</v>
      </c>
      <c r="Z420" s="36">
        <f>IFERROR(IF(Y420=0,"",ROUNDUP(Y420/H420,0)*0.00651),"")</f>
        <v>0.27342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87.5</v>
      </c>
      <c r="BN420" s="64">
        <f>IFERROR(Y420*I420/H420,"0")</f>
        <v>88.2</v>
      </c>
      <c r="BO420" s="64">
        <f>IFERROR(1/J420*(X420/H420),"0")</f>
        <v>0.22893772893772898</v>
      </c>
      <c r="BP420" s="64">
        <f>IFERROR(1/J420*(Y420/H420),"0")</f>
        <v>0.23076923076923078</v>
      </c>
    </row>
    <row r="421" spans="1:68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41.666666666666671</v>
      </c>
      <c r="Y421" s="547">
        <f>IFERROR(Y420/H420,"0")</f>
        <v>42</v>
      </c>
      <c r="Z421" s="547">
        <f>IFERROR(IF(Z420="",0,Z420),"0")</f>
        <v>0.27342</v>
      </c>
      <c r="AA421" s="548"/>
      <c r="AB421" s="548"/>
      <c r="AC421" s="548"/>
    </row>
    <row r="422" spans="1:68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50</v>
      </c>
      <c r="Y422" s="547">
        <f>IFERROR(SUM(Y420:Y420),"0")</f>
        <v>50.4</v>
      </c>
      <c r="Z422" s="37"/>
      <c r="AA422" s="548"/>
      <c r="AB422" s="548"/>
      <c r="AC422" s="548"/>
    </row>
    <row r="423" spans="1:68" ht="27.75" hidden="1" customHeight="1" x14ac:dyDescent="0.2">
      <c r="A423" s="577" t="s">
        <v>645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645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100</v>
      </c>
      <c r="Y426" s="546">
        <f t="shared" ref="Y426:Y437" si="43">IFERROR(IF(X426="",0,CEILING((X426/$H426),1)*$H426),"")</f>
        <v>100.32000000000001</v>
      </c>
      <c r="Z426" s="36">
        <f t="shared" ref="Z426:Z432" si="44">IFERROR(IF(Y426=0,"",ROUNDUP(Y426/H426,0)*0.01196),"")</f>
        <v>0.22724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106.81818181818181</v>
      </c>
      <c r="BN426" s="64">
        <f t="shared" ref="BN426:BN437" si="46">IFERROR(Y426*I426/H426,"0")</f>
        <v>107.16</v>
      </c>
      <c r="BO426" s="64">
        <f t="shared" ref="BO426:BO437" si="47">IFERROR(1/J426*(X426/H426),"0")</f>
        <v>0.18210955710955709</v>
      </c>
      <c r="BP426" s="64">
        <f t="shared" ref="BP426:BP437" si="48">IFERROR(1/J426*(Y426/H426),"0")</f>
        <v>0.18269230769230771</v>
      </c>
    </row>
    <row r="427" spans="1:68" ht="27" hidden="1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120</v>
      </c>
      <c r="Y428" s="546">
        <f t="shared" si="43"/>
        <v>121.44000000000001</v>
      </c>
      <c r="Z428" s="36">
        <f t="shared" si="44"/>
        <v>0.27507999999999999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128.18181818181816</v>
      </c>
      <c r="BN428" s="64">
        <f t="shared" si="46"/>
        <v>129.72</v>
      </c>
      <c r="BO428" s="64">
        <f t="shared" si="47"/>
        <v>0.21853146853146854</v>
      </c>
      <c r="BP428" s="64">
        <f t="shared" si="48"/>
        <v>0.22115384615384617</v>
      </c>
    </row>
    <row r="429" spans="1:68" ht="27" hidden="1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120</v>
      </c>
      <c r="Y431" s="546">
        <f t="shared" si="43"/>
        <v>121.44000000000001</v>
      </c>
      <c r="Z431" s="36">
        <f t="shared" si="44"/>
        <v>0.27507999999999999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128.18181818181816</v>
      </c>
      <c r="BN431" s="64">
        <f t="shared" si="46"/>
        <v>129.72</v>
      </c>
      <c r="BO431" s="64">
        <f t="shared" si="47"/>
        <v>0.21853146853146854</v>
      </c>
      <c r="BP431" s="64">
        <f t="shared" si="48"/>
        <v>0.22115384615384617</v>
      </c>
    </row>
    <row r="432" spans="1:68" ht="16.5" hidden="1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102</v>
      </c>
      <c r="Y434" s="546">
        <f t="shared" si="43"/>
        <v>105.6</v>
      </c>
      <c r="Z434" s="36">
        <f>IFERROR(IF(Y434=0,"",ROUNDUP(Y434/H434,0)*0.00902),"")</f>
        <v>0.19844000000000001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147.26250000000002</v>
      </c>
      <c r="BN434" s="64">
        <f t="shared" si="46"/>
        <v>152.45999999999998</v>
      </c>
      <c r="BO434" s="64">
        <f t="shared" si="47"/>
        <v>0.16098484848484848</v>
      </c>
      <c r="BP434" s="64">
        <f t="shared" si="48"/>
        <v>0.16666666666666669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144</v>
      </c>
      <c r="Y437" s="546">
        <f t="shared" si="43"/>
        <v>144</v>
      </c>
      <c r="Z437" s="36">
        <f>IFERROR(IF(Y437=0,"",ROUNDUP(Y437/H437,0)*0.00937),"")</f>
        <v>0.28110000000000002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208.8</v>
      </c>
      <c r="BN437" s="64">
        <f t="shared" si="46"/>
        <v>208.8</v>
      </c>
      <c r="BO437" s="64">
        <f t="shared" si="47"/>
        <v>0.25</v>
      </c>
      <c r="BP437" s="64">
        <f t="shared" si="48"/>
        <v>0.25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115.64393939393939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117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1.2569400000000002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586</v>
      </c>
      <c r="Y439" s="547">
        <f>IFERROR(SUM(Y426:Y437),"0")</f>
        <v>592.80000000000007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150</v>
      </c>
      <c r="Y441" s="546">
        <f>IFERROR(IF(X441="",0,CEILING((X441/$H441),1)*$H441),"")</f>
        <v>153.12</v>
      </c>
      <c r="Z441" s="36">
        <f>IFERROR(IF(Y441=0,"",ROUNDUP(Y441/H441,0)*0.01196),"")</f>
        <v>0.34683999999999998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160.22727272727272</v>
      </c>
      <c r="BN441" s="64">
        <f>IFERROR(Y441*I441/H441,"0")</f>
        <v>163.56</v>
      </c>
      <c r="BO441" s="64">
        <f>IFERROR(1/J441*(X441/H441),"0")</f>
        <v>0.27316433566433568</v>
      </c>
      <c r="BP441" s="64">
        <f>IFERROR(1/J441*(Y441/H441),"0")</f>
        <v>0.27884615384615385</v>
      </c>
    </row>
    <row r="442" spans="1:68" ht="16.5" hidden="1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28.409090909090907</v>
      </c>
      <c r="Y444" s="547">
        <f>IFERROR(Y441/H441,"0")+IFERROR(Y442/H442,"0")+IFERROR(Y443/H443,"0")</f>
        <v>29</v>
      </c>
      <c r="Z444" s="547">
        <f>IFERROR(IF(Z441="",0,Z441),"0")+IFERROR(IF(Z442="",0,Z442),"0")+IFERROR(IF(Z443="",0,Z443),"0")</f>
        <v>0.34683999999999998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150</v>
      </c>
      <c r="Y445" s="547">
        <f>IFERROR(SUM(Y441:Y443),"0")</f>
        <v>153.12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30</v>
      </c>
      <c r="Y447" s="546">
        <f t="shared" ref="Y447:Y452" si="49">IFERROR(IF(X447="",0,CEILING((X447/$H447),1)*$H447),"")</f>
        <v>31.68</v>
      </c>
      <c r="Z447" s="36">
        <f>IFERROR(IF(Y447=0,"",ROUNDUP(Y447/H447,0)*0.01196),"")</f>
        <v>7.1760000000000004E-2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32.04545454545454</v>
      </c>
      <c r="BN447" s="64">
        <f t="shared" ref="BN447:BN452" si="51">IFERROR(Y447*I447/H447,"0")</f>
        <v>33.839999999999996</v>
      </c>
      <c r="BO447" s="64">
        <f t="shared" ref="BO447:BO452" si="52">IFERROR(1/J447*(X447/H447),"0")</f>
        <v>5.4632867132867136E-2</v>
      </c>
      <c r="BP447" s="64">
        <f t="shared" ref="BP447:BP452" si="53">IFERROR(1/J447*(Y447/H447),"0")</f>
        <v>5.7692307692307696E-2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150</v>
      </c>
      <c r="Y448" s="546">
        <f t="shared" si="49"/>
        <v>153.12</v>
      </c>
      <c r="Z448" s="36">
        <f>IFERROR(IF(Y448=0,"",ROUNDUP(Y448/H448,0)*0.01196),"")</f>
        <v>0.34683999999999998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160.22727272727272</v>
      </c>
      <c r="BN448" s="64">
        <f t="shared" si="51"/>
        <v>163.56</v>
      </c>
      <c r="BO448" s="64">
        <f t="shared" si="52"/>
        <v>0.27316433566433568</v>
      </c>
      <c r="BP448" s="64">
        <f t="shared" si="53"/>
        <v>0.27884615384615385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40</v>
      </c>
      <c r="Y449" s="546">
        <f t="shared" si="49"/>
        <v>42.24</v>
      </c>
      <c r="Z449" s="36">
        <f>IFERROR(IF(Y449=0,"",ROUNDUP(Y449/H449,0)*0.01196),"")</f>
        <v>9.5680000000000001E-2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42.727272727272727</v>
      </c>
      <c r="BN449" s="64">
        <f t="shared" si="51"/>
        <v>45.12</v>
      </c>
      <c r="BO449" s="64">
        <f t="shared" si="52"/>
        <v>7.2843822843822847E-2</v>
      </c>
      <c r="BP449" s="64">
        <f t="shared" si="53"/>
        <v>7.6923076923076927E-2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30</v>
      </c>
      <c r="Y450" s="546">
        <f t="shared" si="49"/>
        <v>33.6</v>
      </c>
      <c r="Z450" s="36">
        <f>IFERROR(IF(Y450=0,"",ROUNDUP(Y450/H450,0)*0.00902),"")</f>
        <v>6.3140000000000002E-2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43.3125</v>
      </c>
      <c r="BN450" s="64">
        <f t="shared" si="51"/>
        <v>48.510000000000005</v>
      </c>
      <c r="BO450" s="64">
        <f t="shared" si="52"/>
        <v>4.7348484848484848E-2</v>
      </c>
      <c r="BP450" s="64">
        <f t="shared" si="53"/>
        <v>5.3030303030303039E-2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108</v>
      </c>
      <c r="Y452" s="546">
        <f t="shared" si="49"/>
        <v>110.39999999999999</v>
      </c>
      <c r="Z452" s="36">
        <f>IFERROR(IF(Y452=0,"",ROUNDUP(Y452/H452,0)*0.00902),"")</f>
        <v>0.20746000000000001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150.52500000000003</v>
      </c>
      <c r="BN452" s="64">
        <f t="shared" si="51"/>
        <v>153.87</v>
      </c>
      <c r="BO452" s="64">
        <f t="shared" si="52"/>
        <v>0.17045454545454547</v>
      </c>
      <c r="BP452" s="64">
        <f t="shared" si="53"/>
        <v>0.17424242424242425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70.416666666666657</v>
      </c>
      <c r="Y453" s="547">
        <f>IFERROR(Y447/H447,"0")+IFERROR(Y448/H448,"0")+IFERROR(Y449/H449,"0")+IFERROR(Y450/H450,"0")+IFERROR(Y451/H451,"0")+IFERROR(Y452/H452,"0")</f>
        <v>73</v>
      </c>
      <c r="Z453" s="547">
        <f>IFERROR(IF(Z447="",0,Z447),"0")+IFERROR(IF(Z448="",0,Z448),"0")+IFERROR(IF(Z449="",0,Z449),"0")+IFERROR(IF(Z450="",0,Z450),"0")+IFERROR(IF(Z451="",0,Z451),"0")+IFERROR(IF(Z452="",0,Z452),"0")</f>
        <v>0.78487999999999991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358</v>
      </c>
      <c r="Y454" s="547">
        <f>IFERROR(SUM(Y447:Y452),"0")</f>
        <v>371.04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707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707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10</v>
      </c>
      <c r="Y466" s="546">
        <f>IFERROR(IF(X466="",0,CEILING((X466/$H466),1)*$H466),"")</f>
        <v>12</v>
      </c>
      <c r="Z466" s="36">
        <f>IFERROR(IF(Y466=0,"",ROUNDUP(Y466/H466,0)*0.01898),"")</f>
        <v>1.898E-2</v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10.362500000000001</v>
      </c>
      <c r="BN466" s="64">
        <f>IFERROR(Y466*I466/H466,"0")</f>
        <v>12.435</v>
      </c>
      <c r="BO466" s="64">
        <f>IFERROR(1/J466*(X466/H466),"0")</f>
        <v>1.3020833333333334E-2</v>
      </c>
      <c r="BP466" s="64">
        <f>IFERROR(1/J466*(Y466/H466),"0")</f>
        <v>1.5625E-2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0.83333333333333337</v>
      </c>
      <c r="Y468" s="547">
        <f>IFERROR(Y464/H464,"0")+IFERROR(Y465/H465,"0")+IFERROR(Y466/H466,"0")+IFERROR(Y467/H467,"0")</f>
        <v>1</v>
      </c>
      <c r="Z468" s="547">
        <f>IFERROR(IF(Z464="",0,Z464),"0")+IFERROR(IF(Z465="",0,Z465),"0")+IFERROR(IF(Z466="",0,Z466),"0")+IFERROR(IF(Z467="",0,Z467),"0")</f>
        <v>1.898E-2</v>
      </c>
      <c r="AA468" s="548"/>
      <c r="AB468" s="548"/>
      <c r="AC468" s="548"/>
    </row>
    <row r="469" spans="1:68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10</v>
      </c>
      <c r="Y469" s="547">
        <f>IFERROR(SUM(Y464:Y467),"0")</f>
        <v>12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850</v>
      </c>
      <c r="Y482" s="546">
        <f>IFERROR(IF(X482="",0,CEILING((X482/$H482),1)*$H482),"")</f>
        <v>855</v>
      </c>
      <c r="Z482" s="36">
        <f>IFERROR(IF(Y482=0,"",ROUNDUP(Y482/H482,0)*0.01898),"")</f>
        <v>1.8030999999999999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899.01666666666677</v>
      </c>
      <c r="BN482" s="64">
        <f>IFERROR(Y482*I482/H482,"0")</f>
        <v>904.30499999999995</v>
      </c>
      <c r="BO482" s="64">
        <f>IFERROR(1/J482*(X482/H482),"0")</f>
        <v>1.4756944444444444</v>
      </c>
      <c r="BP482" s="64">
        <f>IFERROR(1/J482*(Y482/H482),"0")</f>
        <v>1.484375</v>
      </c>
    </row>
    <row r="483" spans="1:68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94.444444444444443</v>
      </c>
      <c r="Y483" s="547">
        <f>IFERROR(Y482/H482,"0")</f>
        <v>95</v>
      </c>
      <c r="Z483" s="547">
        <f>IFERROR(IF(Z482="",0,Z482),"0")</f>
        <v>1.8030999999999999</v>
      </c>
      <c r="AA483" s="548"/>
      <c r="AB483" s="548"/>
      <c r="AC483" s="548"/>
    </row>
    <row r="484" spans="1:68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850</v>
      </c>
      <c r="Y484" s="547">
        <f>IFERROR(SUM(Y482:Y482),"0")</f>
        <v>855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748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16057.7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16225.259999999998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749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17260.2993005143</v>
      </c>
      <c r="Y496" s="547">
        <f>IFERROR(SUM(BN22:BN492),"0")</f>
        <v>17440.405999999995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750</v>
      </c>
      <c r="Q497" s="669"/>
      <c r="R497" s="669"/>
      <c r="S497" s="669"/>
      <c r="T497" s="669"/>
      <c r="U497" s="669"/>
      <c r="V497" s="670"/>
      <c r="W497" s="37" t="s">
        <v>751</v>
      </c>
      <c r="X497" s="38">
        <f>ROUNDUP(SUM(BO22:BO492),0)</f>
        <v>30</v>
      </c>
      <c r="Y497" s="38">
        <f>ROUNDUP(SUM(BP22:BP492),0)</f>
        <v>31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752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18010.2993005143</v>
      </c>
      <c r="Y498" s="547">
        <f>GrossWeightTotalR+PalletQtyTotalR*25</f>
        <v>18215.405999999995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753</v>
      </c>
      <c r="Q499" s="669"/>
      <c r="R499" s="669"/>
      <c r="S499" s="669"/>
      <c r="T499" s="669"/>
      <c r="U499" s="669"/>
      <c r="V499" s="670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3898.5087502961064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3926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754</v>
      </c>
      <c r="Q500" s="669"/>
      <c r="R500" s="669"/>
      <c r="S500" s="669"/>
      <c r="T500" s="669"/>
      <c r="U500" s="669"/>
      <c r="V500" s="670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35.23612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251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536</v>
      </c>
      <c r="U502" s="623"/>
      <c r="V502" s="594" t="s">
        <v>593</v>
      </c>
      <c r="W502" s="622"/>
      <c r="X502" s="623"/>
      <c r="Y502" s="542" t="s">
        <v>645</v>
      </c>
      <c r="Z502" s="594" t="s">
        <v>707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757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223</v>
      </c>
      <c r="H503" s="594" t="s">
        <v>97</v>
      </c>
      <c r="I503" s="594" t="s">
        <v>252</v>
      </c>
      <c r="J503" s="594" t="s">
        <v>293</v>
      </c>
      <c r="K503" s="594" t="s">
        <v>353</v>
      </c>
      <c r="L503" s="594" t="s">
        <v>398</v>
      </c>
      <c r="M503" s="594" t="s">
        <v>414</v>
      </c>
      <c r="N503" s="543"/>
      <c r="O503" s="594" t="s">
        <v>426</v>
      </c>
      <c r="P503" s="594" t="s">
        <v>436</v>
      </c>
      <c r="Q503" s="594" t="s">
        <v>443</v>
      </c>
      <c r="R503" s="594" t="s">
        <v>448</v>
      </c>
      <c r="S503" s="594" t="s">
        <v>526</v>
      </c>
      <c r="T503" s="594" t="s">
        <v>537</v>
      </c>
      <c r="U503" s="594" t="s">
        <v>571</v>
      </c>
      <c r="V503" s="594" t="s">
        <v>594</v>
      </c>
      <c r="W503" s="594" t="s">
        <v>626</v>
      </c>
      <c r="X503" s="594" t="s">
        <v>641</v>
      </c>
      <c r="Y503" s="594" t="s">
        <v>645</v>
      </c>
      <c r="Z503" s="594" t="s">
        <v>707</v>
      </c>
      <c r="AA503" s="594" t="s">
        <v>744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206.4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1030.5</v>
      </c>
      <c r="E505" s="46">
        <f>IFERROR(Y86*1,"0")+IFERROR(Y87*1,"0")+IFERROR(Y88*1,"0")+IFERROR(Y92*1,"0")+IFERROR(Y93*1,"0")+IFERROR(Y94*1,"0")+IFERROR(Y95*1,"0")</f>
        <v>1332.9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1283.4000000000001</v>
      </c>
      <c r="G505" s="46">
        <f>IFERROR(Y125*1,"0")+IFERROR(Y126*1,"0")+IFERROR(Y130*1,"0")+IFERROR(Y131*1,"0")+IFERROR(Y135*1,"0")+IFERROR(Y136*1,"0")</f>
        <v>219.35999999999999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853.43999999999994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3141.3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106.2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268.79999999999995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993</v>
      </c>
      <c r="S505" s="46">
        <f>IFERROR(Y334*1,"0")+IFERROR(Y335*1,"0")+IFERROR(Y336*1,"0")</f>
        <v>1470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3114</v>
      </c>
      <c r="U505" s="46">
        <f>IFERROR(Y367*1,"0")+IFERROR(Y368*1,"0")+IFERROR(Y369*1,"0")+IFERROR(Y373*1,"0")+IFERROR(Y374*1,"0")+IFERROR(Y378*1,"0")+IFERROR(Y379*1,"0")+IFERROR(Y383*1,"0")</f>
        <v>60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79.800000000000011</v>
      </c>
      <c r="W505" s="46">
        <f>IFERROR(Y408*1,"0")+IFERROR(Y412*1,"0")+IFERROR(Y413*1,"0")+IFERROR(Y414*1,"0")+IFERROR(Y415*1,"0")</f>
        <v>31.8</v>
      </c>
      <c r="X505" s="46">
        <f>IFERROR(Y420*1,"0")</f>
        <v>50.4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1116.96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867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50,00"/>
        <filter val="1 322,00"/>
        <filter val="1 470,00"/>
        <filter val="1 764,00"/>
        <filter val="10,00"/>
        <filter val="10,50"/>
        <filter val="100,00"/>
        <filter val="101,85"/>
        <filter val="102,00"/>
        <filter val="108,00"/>
        <filter val="11,17"/>
        <filter val="11,85"/>
        <filter val="111,67"/>
        <filter val="115,64"/>
        <filter val="12,00"/>
        <filter val="120,00"/>
        <filter val="130,00"/>
        <filter val="133,00"/>
        <filter val="135,00"/>
        <filter val="140,00"/>
        <filter val="144,00"/>
        <filter val="150,00"/>
        <filter val="150,50"/>
        <filter val="16 057,70"/>
        <filter val="16,00"/>
        <filter val="16,67"/>
        <filter val="160,00"/>
        <filter val="169,33"/>
        <filter val="17 260,30"/>
        <filter val="17,50"/>
        <filter val="18 010,30"/>
        <filter val="18,75"/>
        <filter val="189,50"/>
        <filter val="2 540,00"/>
        <filter val="2,22"/>
        <filter val="2,33"/>
        <filter val="20,00"/>
        <filter val="200,00"/>
        <filter val="202,50"/>
        <filter val="203,70"/>
        <filter val="21,00"/>
        <filter val="211,50"/>
        <filter val="217,00"/>
        <filter val="23,75"/>
        <filter val="24,00"/>
        <filter val="258,64"/>
        <filter val="268,00"/>
        <filter val="270,00"/>
        <filter val="28,41"/>
        <filter val="290,00"/>
        <filter val="3 898,51"/>
        <filter val="3,33"/>
        <filter val="3,50"/>
        <filter val="30"/>
        <filter val="30,00"/>
        <filter val="300,00"/>
        <filter val="31,00"/>
        <filter val="310,00"/>
        <filter val="312,00"/>
        <filter val="314,29"/>
        <filter val="315,00"/>
        <filter val="32,50"/>
        <filter val="328,00"/>
        <filter val="358,00"/>
        <filter val="36,33"/>
        <filter val="36,67"/>
        <filter val="37,41"/>
        <filter val="39,00"/>
        <filter val="393,70"/>
        <filter val="4,17"/>
        <filter val="4,20"/>
        <filter val="40,00"/>
        <filter val="400,00"/>
        <filter val="41,67"/>
        <filter val="42,00"/>
        <filter val="420,00"/>
        <filter val="440,00"/>
        <filter val="450,00"/>
        <filter val="465,00"/>
        <filter val="49,50"/>
        <filter val="492,50"/>
        <filter val="50,00"/>
        <filter val="500,00"/>
        <filter val="512,00"/>
        <filter val="521,50"/>
        <filter val="550,00"/>
        <filter val="560,00"/>
        <filter val="580,00"/>
        <filter val="585,00"/>
        <filter val="586,00"/>
        <filter val="6,00"/>
        <filter val="60,00"/>
        <filter val="620,00"/>
        <filter val="66,00"/>
        <filter val="675,00"/>
        <filter val="7,00"/>
        <filter val="70,00"/>
        <filter val="70,42"/>
        <filter val="700,00"/>
        <filter val="745,00"/>
        <filter val="75,70"/>
        <filter val="750,00"/>
        <filter val="76,00"/>
        <filter val="77,00"/>
        <filter val="790,00"/>
        <filter val="8,33"/>
        <filter val="8,97"/>
        <filter val="80,00"/>
        <filter val="83,89"/>
        <filter val="830,00"/>
        <filter val="84,00"/>
        <filter val="850,00"/>
        <filter val="91,00"/>
        <filter val="93,33"/>
        <filter val="94,44"/>
        <filter val="96,52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2025-10-16T10:52:32Z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