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CC1E96C3-D09C-4F3C-B4E3-F13F0A8E8E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2" l="1"/>
  <c r="Y494" i="2"/>
  <c r="X494" i="2"/>
  <c r="BO493" i="2"/>
  <c r="BM493" i="2"/>
  <c r="Z493" i="2"/>
  <c r="Z494" i="2" s="1"/>
  <c r="Y493" i="2"/>
  <c r="AA506" i="2" s="1"/>
  <c r="P493" i="2"/>
  <c r="X490" i="2"/>
  <c r="Y489" i="2"/>
  <c r="X489" i="2"/>
  <c r="BP488" i="2"/>
  <c r="BO488" i="2"/>
  <c r="BN488" i="2"/>
  <c r="BM488" i="2"/>
  <c r="Z488" i="2"/>
  <c r="Y488" i="2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X481" i="2"/>
  <c r="X480" i="2"/>
  <c r="BO479" i="2"/>
  <c r="BM479" i="2"/>
  <c r="Y479" i="2"/>
  <c r="Z479" i="2" s="1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N473" i="2" s="1"/>
  <c r="BO472" i="2"/>
  <c r="BM472" i="2"/>
  <c r="Y472" i="2"/>
  <c r="P472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BO465" i="2"/>
  <c r="BM465" i="2"/>
  <c r="Z465" i="2"/>
  <c r="Y465" i="2"/>
  <c r="P465" i="2"/>
  <c r="X461" i="2"/>
  <c r="Y460" i="2"/>
  <c r="X460" i="2"/>
  <c r="BP459" i="2"/>
  <c r="BO459" i="2"/>
  <c r="BN459" i="2"/>
  <c r="BM459" i="2"/>
  <c r="Z459" i="2"/>
  <c r="Y459" i="2"/>
  <c r="P459" i="2"/>
  <c r="BO458" i="2"/>
  <c r="BM458" i="2"/>
  <c r="Y458" i="2"/>
  <c r="BP458" i="2" s="1"/>
  <c r="P458" i="2"/>
  <c r="BO457" i="2"/>
  <c r="BM457" i="2"/>
  <c r="Y457" i="2"/>
  <c r="P457" i="2"/>
  <c r="X455" i="2"/>
  <c r="X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X440" i="2"/>
  <c r="X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P433" i="2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BP428" i="2" s="1"/>
  <c r="P428" i="2"/>
  <c r="BO427" i="2"/>
  <c r="BM427" i="2"/>
  <c r="Y427" i="2"/>
  <c r="P427" i="2"/>
  <c r="X423" i="2"/>
  <c r="X422" i="2"/>
  <c r="BO421" i="2"/>
  <c r="BM421" i="2"/>
  <c r="Y421" i="2"/>
  <c r="Y423" i="2" s="1"/>
  <c r="P421" i="2"/>
  <c r="X418" i="2"/>
  <c r="X417" i="2"/>
  <c r="BP416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P404" i="2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BO396" i="2"/>
  <c r="BM396" i="2"/>
  <c r="Y396" i="2"/>
  <c r="Z396" i="2" s="1"/>
  <c r="P396" i="2"/>
  <c r="BP395" i="2"/>
  <c r="BO395" i="2"/>
  <c r="BN395" i="2"/>
  <c r="BM395" i="2"/>
  <c r="Z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BN390" i="2" s="1"/>
  <c r="P390" i="2"/>
  <c r="X386" i="2"/>
  <c r="X385" i="2"/>
  <c r="BO384" i="2"/>
  <c r="BM384" i="2"/>
  <c r="Y384" i="2"/>
  <c r="Z384" i="2" s="1"/>
  <c r="Z385" i="2" s="1"/>
  <c r="P384" i="2"/>
  <c r="X382" i="2"/>
  <c r="X381" i="2"/>
  <c r="BO380" i="2"/>
  <c r="BM380" i="2"/>
  <c r="Y380" i="2"/>
  <c r="P380" i="2"/>
  <c r="BO379" i="2"/>
  <c r="BM379" i="2"/>
  <c r="Y379" i="2"/>
  <c r="P379" i="2"/>
  <c r="X377" i="2"/>
  <c r="X376" i="2"/>
  <c r="BO375" i="2"/>
  <c r="BM375" i="2"/>
  <c r="Y375" i="2"/>
  <c r="BO374" i="2"/>
  <c r="BM374" i="2"/>
  <c r="Y374" i="2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Z368" i="2" s="1"/>
  <c r="P368" i="2"/>
  <c r="X365" i="2"/>
  <c r="X364" i="2"/>
  <c r="BO363" i="2"/>
  <c r="BM363" i="2"/>
  <c r="Y363" i="2"/>
  <c r="P363" i="2"/>
  <c r="X361" i="2"/>
  <c r="X360" i="2"/>
  <c r="BO359" i="2"/>
  <c r="BM359" i="2"/>
  <c r="Y359" i="2"/>
  <c r="BP359" i="2" s="1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X351" i="2"/>
  <c r="X350" i="2"/>
  <c r="BP349" i="2"/>
  <c r="BO349" i="2"/>
  <c r="BN349" i="2"/>
  <c r="BM349" i="2"/>
  <c r="Z349" i="2"/>
  <c r="Y349" i="2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P343" i="2" s="1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P335" i="2"/>
  <c r="X332" i="2"/>
  <c r="X331" i="2"/>
  <c r="BP330" i="2"/>
  <c r="BO330" i="2"/>
  <c r="BN330" i="2"/>
  <c r="BM330" i="2"/>
  <c r="Z330" i="2"/>
  <c r="Y330" i="2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BN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BP297" i="2" s="1"/>
  <c r="P297" i="2"/>
  <c r="X295" i="2"/>
  <c r="X294" i="2"/>
  <c r="BO293" i="2"/>
  <c r="BM293" i="2"/>
  <c r="Y293" i="2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N288" i="2" s="1"/>
  <c r="P288" i="2"/>
  <c r="X285" i="2"/>
  <c r="X284" i="2"/>
  <c r="BO283" i="2"/>
  <c r="BM283" i="2"/>
  <c r="Y283" i="2"/>
  <c r="Z283" i="2" s="1"/>
  <c r="Z284" i="2" s="1"/>
  <c r="P283" i="2"/>
  <c r="X280" i="2"/>
  <c r="X279" i="2"/>
  <c r="BO278" i="2"/>
  <c r="BM278" i="2"/>
  <c r="Y278" i="2"/>
  <c r="Y279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Z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N262" i="2" s="1"/>
  <c r="P262" i="2"/>
  <c r="BO261" i="2"/>
  <c r="BM261" i="2"/>
  <c r="Y261" i="2"/>
  <c r="P261" i="2"/>
  <c r="BO260" i="2"/>
  <c r="BM260" i="2"/>
  <c r="Y260" i="2"/>
  <c r="Z260" i="2" s="1"/>
  <c r="P260" i="2"/>
  <c r="BO259" i="2"/>
  <c r="BM259" i="2"/>
  <c r="Z259" i="2"/>
  <c r="Y259" i="2"/>
  <c r="BN259" i="2" s="1"/>
  <c r="P259" i="2"/>
  <c r="X256" i="2"/>
  <c r="X255" i="2"/>
  <c r="BO254" i="2"/>
  <c r="BM254" i="2"/>
  <c r="Y254" i="2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P243" i="2"/>
  <c r="BO243" i="2"/>
  <c r="BN243" i="2"/>
  <c r="BM243" i="2"/>
  <c r="Z243" i="2"/>
  <c r="Y243" i="2"/>
  <c r="P243" i="2"/>
  <c r="BO242" i="2"/>
  <c r="BM242" i="2"/>
  <c r="Y242" i="2"/>
  <c r="BN242" i="2" s="1"/>
  <c r="P242" i="2"/>
  <c r="BO241" i="2"/>
  <c r="BM241" i="2"/>
  <c r="Y241" i="2"/>
  <c r="P241" i="2"/>
  <c r="X239" i="2"/>
  <c r="X238" i="2"/>
  <c r="BO237" i="2"/>
  <c r="BM237" i="2"/>
  <c r="Y237" i="2"/>
  <c r="Y239" i="2" s="1"/>
  <c r="P237" i="2"/>
  <c r="X235" i="2"/>
  <c r="X234" i="2"/>
  <c r="BO233" i="2"/>
  <c r="BM233" i="2"/>
  <c r="Y233" i="2"/>
  <c r="BN233" i="2" s="1"/>
  <c r="P233" i="2"/>
  <c r="X231" i="2"/>
  <c r="X230" i="2"/>
  <c r="BO229" i="2"/>
  <c r="BM229" i="2"/>
  <c r="Y229" i="2"/>
  <c r="BP229" i="2" s="1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31" i="2" s="1"/>
  <c r="X217" i="2"/>
  <c r="X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P193" i="2"/>
  <c r="BP192" i="2"/>
  <c r="BO192" i="2"/>
  <c r="BN192" i="2"/>
  <c r="BM192" i="2"/>
  <c r="Z192" i="2"/>
  <c r="Y192" i="2"/>
  <c r="P192" i="2"/>
  <c r="BO191" i="2"/>
  <c r="BM191" i="2"/>
  <c r="Y191" i="2"/>
  <c r="BN191" i="2" s="1"/>
  <c r="P191" i="2"/>
  <c r="X189" i="2"/>
  <c r="X188" i="2"/>
  <c r="BO187" i="2"/>
  <c r="BM187" i="2"/>
  <c r="Y187" i="2"/>
  <c r="P187" i="2"/>
  <c r="BO186" i="2"/>
  <c r="BM186" i="2"/>
  <c r="Y186" i="2"/>
  <c r="P186" i="2"/>
  <c r="X184" i="2"/>
  <c r="X183" i="2"/>
  <c r="BO182" i="2"/>
  <c r="BM182" i="2"/>
  <c r="Y182" i="2"/>
  <c r="P182" i="2"/>
  <c r="BO181" i="2"/>
  <c r="BM181" i="2"/>
  <c r="Y181" i="2"/>
  <c r="P181" i="2"/>
  <c r="X178" i="2"/>
  <c r="X177" i="2"/>
  <c r="BO176" i="2"/>
  <c r="BM176" i="2"/>
  <c r="Y176" i="2"/>
  <c r="BN176" i="2" s="1"/>
  <c r="P176" i="2"/>
  <c r="X174" i="2"/>
  <c r="X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Y174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P161" i="2"/>
  <c r="BO160" i="2"/>
  <c r="BM160" i="2"/>
  <c r="Y160" i="2"/>
  <c r="BP160" i="2" s="1"/>
  <c r="P160" i="2"/>
  <c r="BO159" i="2"/>
  <c r="BM159" i="2"/>
  <c r="Y159" i="2"/>
  <c r="BP159" i="2" s="1"/>
  <c r="P159" i="2"/>
  <c r="BP158" i="2"/>
  <c r="BO158" i="2"/>
  <c r="BM158" i="2"/>
  <c r="Y158" i="2"/>
  <c r="P158" i="2"/>
  <c r="X156" i="2"/>
  <c r="X155" i="2"/>
  <c r="BO154" i="2"/>
  <c r="BM154" i="2"/>
  <c r="Y154" i="2"/>
  <c r="BN154" i="2" s="1"/>
  <c r="P154" i="2"/>
  <c r="X150" i="2"/>
  <c r="X149" i="2"/>
  <c r="BO148" i="2"/>
  <c r="BM148" i="2"/>
  <c r="Y148" i="2"/>
  <c r="Z148" i="2" s="1"/>
  <c r="P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BN142" i="2" s="1"/>
  <c r="BO141" i="2"/>
  <c r="BM141" i="2"/>
  <c r="Y141" i="2"/>
  <c r="P141" i="2"/>
  <c r="X138" i="2"/>
  <c r="X137" i="2"/>
  <c r="BO136" i="2"/>
  <c r="BM136" i="2"/>
  <c r="Y136" i="2"/>
  <c r="BN136" i="2" s="1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G506" i="2" s="1"/>
  <c r="P125" i="2"/>
  <c r="X122" i="2"/>
  <c r="X121" i="2"/>
  <c r="BO120" i="2"/>
  <c r="BM120" i="2"/>
  <c r="Y120" i="2"/>
  <c r="BN120" i="2" s="1"/>
  <c r="P120" i="2"/>
  <c r="X118" i="2"/>
  <c r="X117" i="2"/>
  <c r="BP116" i="2"/>
  <c r="BO116" i="2"/>
  <c r="BN116" i="2"/>
  <c r="BM116" i="2"/>
  <c r="Z116" i="2"/>
  <c r="Y116" i="2"/>
  <c r="P116" i="2"/>
  <c r="BO115" i="2"/>
  <c r="BM115" i="2"/>
  <c r="Y115" i="2"/>
  <c r="BN115" i="2" s="1"/>
  <c r="P115" i="2"/>
  <c r="BO114" i="2"/>
  <c r="BM114" i="2"/>
  <c r="Y114" i="2"/>
  <c r="P114" i="2"/>
  <c r="BO113" i="2"/>
  <c r="BM113" i="2"/>
  <c r="Y113" i="2"/>
  <c r="BN113" i="2" s="1"/>
  <c r="P113" i="2"/>
  <c r="X111" i="2"/>
  <c r="X110" i="2"/>
  <c r="BO109" i="2"/>
  <c r="BM109" i="2"/>
  <c r="Y109" i="2"/>
  <c r="Z109" i="2" s="1"/>
  <c r="P109" i="2"/>
  <c r="BO108" i="2"/>
  <c r="BM108" i="2"/>
  <c r="Y108" i="2"/>
  <c r="P108" i="2"/>
  <c r="BO107" i="2"/>
  <c r="BM107" i="2"/>
  <c r="Y107" i="2"/>
  <c r="P107" i="2"/>
  <c r="X105" i="2"/>
  <c r="X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BN101" i="2" s="1"/>
  <c r="P101" i="2"/>
  <c r="BO100" i="2"/>
  <c r="BM100" i="2"/>
  <c r="Y100" i="2"/>
  <c r="P100" i="2"/>
  <c r="X97" i="2"/>
  <c r="X96" i="2"/>
  <c r="BO95" i="2"/>
  <c r="BM95" i="2"/>
  <c r="Y95" i="2"/>
  <c r="BN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X90" i="2"/>
  <c r="X89" i="2"/>
  <c r="BO88" i="2"/>
  <c r="BM88" i="2"/>
  <c r="Y88" i="2"/>
  <c r="Z88" i="2" s="1"/>
  <c r="P88" i="2"/>
  <c r="BO87" i="2"/>
  <c r="BM87" i="2"/>
  <c r="Y87" i="2"/>
  <c r="BN87" i="2" s="1"/>
  <c r="P87" i="2"/>
  <c r="BO86" i="2"/>
  <c r="BM86" i="2"/>
  <c r="Y86" i="2"/>
  <c r="Z86" i="2" s="1"/>
  <c r="P86" i="2"/>
  <c r="X83" i="2"/>
  <c r="X82" i="2"/>
  <c r="BO81" i="2"/>
  <c r="BM81" i="2"/>
  <c r="Y81" i="2"/>
  <c r="BN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P73" i="2"/>
  <c r="BO72" i="2"/>
  <c r="BM72" i="2"/>
  <c r="Y72" i="2"/>
  <c r="BP72" i="2" s="1"/>
  <c r="P72" i="2"/>
  <c r="X70" i="2"/>
  <c r="X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4" i="2"/>
  <c r="X63" i="2"/>
  <c r="BP62" i="2"/>
  <c r="BO62" i="2"/>
  <c r="BM62" i="2"/>
  <c r="Y62" i="2"/>
  <c r="BN62" i="2" s="1"/>
  <c r="P62" i="2"/>
  <c r="BO61" i="2"/>
  <c r="BM61" i="2"/>
  <c r="Y61" i="2"/>
  <c r="BP61" i="2" s="1"/>
  <c r="P61" i="2"/>
  <c r="BO60" i="2"/>
  <c r="BM60" i="2"/>
  <c r="Y60" i="2"/>
  <c r="Y64" i="2" s="1"/>
  <c r="P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P51" i="2"/>
  <c r="X48" i="2"/>
  <c r="X47" i="2"/>
  <c r="BO46" i="2"/>
  <c r="BM46" i="2"/>
  <c r="Z46" i="2"/>
  <c r="Z47" i="2" s="1"/>
  <c r="Y46" i="2"/>
  <c r="BN46" i="2" s="1"/>
  <c r="P46" i="2"/>
  <c r="X44" i="2"/>
  <c r="X43" i="2"/>
  <c r="BO42" i="2"/>
  <c r="BM42" i="2"/>
  <c r="Y42" i="2"/>
  <c r="Z42" i="2" s="1"/>
  <c r="P42" i="2"/>
  <c r="BO41" i="2"/>
  <c r="BM41" i="2"/>
  <c r="Y41" i="2"/>
  <c r="P41" i="2"/>
  <c r="BO40" i="2"/>
  <c r="BM40" i="2"/>
  <c r="Y40" i="2"/>
  <c r="P40" i="2"/>
  <c r="X36" i="2"/>
  <c r="X35" i="2"/>
  <c r="BO34" i="2"/>
  <c r="BM34" i="2"/>
  <c r="Y34" i="2"/>
  <c r="Y35" i="2" s="1"/>
  <c r="P34" i="2"/>
  <c r="X32" i="2"/>
  <c r="X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J9" i="2" s="1"/>
  <c r="D7" i="2"/>
  <c r="Q6" i="2"/>
  <c r="P2" i="2"/>
  <c r="X500" i="2" l="1"/>
  <c r="Z29" i="2"/>
  <c r="Z54" i="2"/>
  <c r="Z74" i="2"/>
  <c r="BN74" i="2"/>
  <c r="Z113" i="2"/>
  <c r="BP164" i="2"/>
  <c r="Z214" i="2"/>
  <c r="Z216" i="2" s="1"/>
  <c r="BN214" i="2"/>
  <c r="BP228" i="2"/>
  <c r="Z229" i="2"/>
  <c r="BN229" i="2"/>
  <c r="Z252" i="2"/>
  <c r="BN252" i="2"/>
  <c r="BP274" i="2"/>
  <c r="Y275" i="2"/>
  <c r="Y276" i="2"/>
  <c r="Z343" i="2"/>
  <c r="BN343" i="2"/>
  <c r="Y350" i="2"/>
  <c r="Z390" i="2"/>
  <c r="Y411" i="2"/>
  <c r="Z421" i="2"/>
  <c r="Z422" i="2" s="1"/>
  <c r="BN421" i="2"/>
  <c r="Z429" i="2"/>
  <c r="BN429" i="2"/>
  <c r="Y476" i="2"/>
  <c r="Z473" i="2"/>
  <c r="BN22" i="2"/>
  <c r="Y24" i="2"/>
  <c r="BP41" i="2"/>
  <c r="BN41" i="2"/>
  <c r="Z41" i="2"/>
  <c r="BP56" i="2"/>
  <c r="BN56" i="2"/>
  <c r="Z56" i="2"/>
  <c r="BP80" i="2"/>
  <c r="BN80" i="2"/>
  <c r="Z80" i="2"/>
  <c r="BP114" i="2"/>
  <c r="BN114" i="2"/>
  <c r="Z114" i="2"/>
  <c r="BN147" i="2"/>
  <c r="BP147" i="2"/>
  <c r="BP181" i="2"/>
  <c r="Y183" i="2"/>
  <c r="BN182" i="2"/>
  <c r="BP182" i="2"/>
  <c r="BP186" i="2"/>
  <c r="Y189" i="2"/>
  <c r="Y188" i="2"/>
  <c r="BN187" i="2"/>
  <c r="BP187" i="2"/>
  <c r="BP241" i="2"/>
  <c r="BN241" i="2"/>
  <c r="Z241" i="2"/>
  <c r="BP254" i="2"/>
  <c r="BN254" i="2"/>
  <c r="Z254" i="2"/>
  <c r="BN293" i="2"/>
  <c r="Z293" i="2"/>
  <c r="Y332" i="2"/>
  <c r="BP328" i="2"/>
  <c r="BN328" i="2"/>
  <c r="Z328" i="2"/>
  <c r="BN348" i="2"/>
  <c r="Z348" i="2"/>
  <c r="BP370" i="2"/>
  <c r="BN370" i="2"/>
  <c r="Z370" i="2"/>
  <c r="Z371" i="2" s="1"/>
  <c r="BP391" i="2"/>
  <c r="BN391" i="2"/>
  <c r="Z391" i="2"/>
  <c r="BP414" i="2"/>
  <c r="BN414" i="2"/>
  <c r="Z414" i="2"/>
  <c r="BP467" i="2"/>
  <c r="BN467" i="2"/>
  <c r="Z467" i="2"/>
  <c r="Z22" i="2"/>
  <c r="Z23" i="2" s="1"/>
  <c r="X498" i="2"/>
  <c r="BN67" i="2"/>
  <c r="BP67" i="2"/>
  <c r="F506" i="2"/>
  <c r="BP108" i="2"/>
  <c r="BN108" i="2"/>
  <c r="Z108" i="2"/>
  <c r="Y138" i="2"/>
  <c r="BP135" i="2"/>
  <c r="BN135" i="2"/>
  <c r="Z135" i="2"/>
  <c r="BP161" i="2"/>
  <c r="BN161" i="2"/>
  <c r="Z161" i="2"/>
  <c r="BP202" i="2"/>
  <c r="BN202" i="2"/>
  <c r="Z202" i="2"/>
  <c r="L506" i="2"/>
  <c r="BN251" i="2"/>
  <c r="Z251" i="2"/>
  <c r="BP261" i="2"/>
  <c r="BN261" i="2"/>
  <c r="Z261" i="2"/>
  <c r="BP311" i="2"/>
  <c r="BN311" i="2"/>
  <c r="Z311" i="2"/>
  <c r="BP335" i="2"/>
  <c r="BN335" i="2"/>
  <c r="Z335" i="2"/>
  <c r="BN358" i="2"/>
  <c r="BP358" i="2"/>
  <c r="BP379" i="2"/>
  <c r="BN379" i="2"/>
  <c r="Z379" i="2"/>
  <c r="BP397" i="2"/>
  <c r="BN397" i="2"/>
  <c r="Z397" i="2"/>
  <c r="BN398" i="2"/>
  <c r="BP398" i="2"/>
  <c r="Y417" i="2"/>
  <c r="BP449" i="2"/>
  <c r="BN449" i="2"/>
  <c r="Z449" i="2"/>
  <c r="Y469" i="2"/>
  <c r="Y470" i="2"/>
  <c r="BP474" i="2"/>
  <c r="BN474" i="2"/>
  <c r="Z474" i="2"/>
  <c r="Y48" i="2"/>
  <c r="D506" i="2"/>
  <c r="Y70" i="2"/>
  <c r="Y211" i="2"/>
  <c r="Y326" i="2"/>
  <c r="Y372" i="2"/>
  <c r="Y382" i="2"/>
  <c r="BN42" i="2"/>
  <c r="Y63" i="2"/>
  <c r="BN75" i="2"/>
  <c r="Y83" i="2"/>
  <c r="BP87" i="2"/>
  <c r="BN88" i="2"/>
  <c r="BP88" i="2"/>
  <c r="BN92" i="2"/>
  <c r="BN109" i="2"/>
  <c r="Y117" i="2"/>
  <c r="Y118" i="2"/>
  <c r="BP120" i="2"/>
  <c r="Y121" i="2"/>
  <c r="Y122" i="2"/>
  <c r="BN126" i="2"/>
  <c r="Y128" i="2"/>
  <c r="BP136" i="2"/>
  <c r="Y137" i="2"/>
  <c r="BP142" i="2"/>
  <c r="BN162" i="2"/>
  <c r="BN166" i="2"/>
  <c r="Y168" i="2"/>
  <c r="BP176" i="2"/>
  <c r="Y177" i="2"/>
  <c r="Y200" i="2"/>
  <c r="BN215" i="2"/>
  <c r="Y238" i="2"/>
  <c r="Y246" i="2"/>
  <c r="Y247" i="2"/>
  <c r="Y255" i="2"/>
  <c r="BP262" i="2"/>
  <c r="Y263" i="2"/>
  <c r="Y264" i="2"/>
  <c r="Y280" i="2"/>
  <c r="BN336" i="2"/>
  <c r="Z336" i="2"/>
  <c r="BN345" i="2"/>
  <c r="Z345" i="2"/>
  <c r="Y365" i="2"/>
  <c r="Y364" i="2"/>
  <c r="BP363" i="2"/>
  <c r="BN363" i="2"/>
  <c r="Z363" i="2"/>
  <c r="Z364" i="2" s="1"/>
  <c r="Y377" i="2"/>
  <c r="BP374" i="2"/>
  <c r="BN374" i="2"/>
  <c r="Z374" i="2"/>
  <c r="BN384" i="2"/>
  <c r="BN396" i="2"/>
  <c r="Y405" i="2"/>
  <c r="BP403" i="2"/>
  <c r="BN403" i="2"/>
  <c r="Z403" i="2"/>
  <c r="BP431" i="2"/>
  <c r="BN431" i="2"/>
  <c r="Z431" i="2"/>
  <c r="BP433" i="2"/>
  <c r="BN433" i="2"/>
  <c r="Z433" i="2"/>
  <c r="BN434" i="2"/>
  <c r="BP434" i="2"/>
  <c r="BP437" i="2"/>
  <c r="BN437" i="2"/>
  <c r="Z437" i="2"/>
  <c r="BP443" i="2"/>
  <c r="BN443" i="2"/>
  <c r="Z443" i="2"/>
  <c r="BN444" i="2"/>
  <c r="BP444" i="2"/>
  <c r="X497" i="2"/>
  <c r="X499" i="2" s="1"/>
  <c r="BP22" i="2"/>
  <c r="Y23" i="2"/>
  <c r="X496" i="2"/>
  <c r="BP27" i="2"/>
  <c r="BP29" i="2"/>
  <c r="BN30" i="2"/>
  <c r="BP30" i="2"/>
  <c r="BN34" i="2"/>
  <c r="Y36" i="2"/>
  <c r="C506" i="2"/>
  <c r="BP46" i="2"/>
  <c r="Y47" i="2"/>
  <c r="BP52" i="2"/>
  <c r="BP54" i="2"/>
  <c r="BN55" i="2"/>
  <c r="BP55" i="2"/>
  <c r="Z60" i="2"/>
  <c r="BN60" i="2"/>
  <c r="BP60" i="2"/>
  <c r="Z72" i="2"/>
  <c r="BN72" i="2"/>
  <c r="Y78" i="2"/>
  <c r="Y82" i="2"/>
  <c r="BP81" i="2"/>
  <c r="Z87" i="2"/>
  <c r="Z89" i="2" s="1"/>
  <c r="BP95" i="2"/>
  <c r="Y96" i="2"/>
  <c r="BP101" i="2"/>
  <c r="BN103" i="2"/>
  <c r="Y105" i="2"/>
  <c r="Y111" i="2"/>
  <c r="BP113" i="2"/>
  <c r="BP115" i="2"/>
  <c r="Z120" i="2"/>
  <c r="Z121" i="2" s="1"/>
  <c r="Z131" i="2"/>
  <c r="BN131" i="2"/>
  <c r="Y132" i="2"/>
  <c r="Y133" i="2"/>
  <c r="Z136" i="2"/>
  <c r="Z137" i="2" s="1"/>
  <c r="H506" i="2"/>
  <c r="Z142" i="2"/>
  <c r="Y144" i="2"/>
  <c r="Y150" i="2"/>
  <c r="BP154" i="2"/>
  <c r="Y155" i="2"/>
  <c r="Y156" i="2"/>
  <c r="Y167" i="2"/>
  <c r="Z159" i="2"/>
  <c r="BN159" i="2"/>
  <c r="Z171" i="2"/>
  <c r="BN171" i="2"/>
  <c r="BN172" i="2"/>
  <c r="Z176" i="2"/>
  <c r="Z177" i="2" s="1"/>
  <c r="Y178" i="2"/>
  <c r="BP191" i="2"/>
  <c r="Z194" i="2"/>
  <c r="BN194" i="2"/>
  <c r="BN195" i="2"/>
  <c r="Z196" i="2"/>
  <c r="BN196" i="2"/>
  <c r="BP197" i="2"/>
  <c r="Z204" i="2"/>
  <c r="BN204" i="2"/>
  <c r="BN205" i="2"/>
  <c r="Z206" i="2"/>
  <c r="BN206" i="2"/>
  <c r="BP207" i="2"/>
  <c r="BN209" i="2"/>
  <c r="Z210" i="2"/>
  <c r="BN210" i="2"/>
  <c r="Z220" i="2"/>
  <c r="BN220" i="2"/>
  <c r="BP220" i="2"/>
  <c r="BN221" i="2"/>
  <c r="Z222" i="2"/>
  <c r="BN222" i="2"/>
  <c r="BP223" i="2"/>
  <c r="BN225" i="2"/>
  <c r="Z226" i="2"/>
  <c r="BN226" i="2"/>
  <c r="BP233" i="2"/>
  <c r="Y234" i="2"/>
  <c r="Z237" i="2"/>
  <c r="Z238" i="2" s="1"/>
  <c r="BN237" i="2"/>
  <c r="BP242" i="2"/>
  <c r="Z245" i="2"/>
  <c r="BN245" i="2"/>
  <c r="Z250" i="2"/>
  <c r="BN250" i="2"/>
  <c r="BP250" i="2"/>
  <c r="BP251" i="2"/>
  <c r="Y256" i="2"/>
  <c r="BP253" i="2"/>
  <c r="BP259" i="2"/>
  <c r="BN260" i="2"/>
  <c r="BP260" i="2"/>
  <c r="Z262" i="2"/>
  <c r="Z263" i="2" s="1"/>
  <c r="BP268" i="2"/>
  <c r="BP278" i="2"/>
  <c r="BP288" i="2"/>
  <c r="BN290" i="2"/>
  <c r="Z291" i="2"/>
  <c r="BN291" i="2"/>
  <c r="BP293" i="2"/>
  <c r="Y294" i="2"/>
  <c r="Z297" i="2"/>
  <c r="BN297" i="2"/>
  <c r="BP298" i="2"/>
  <c r="Z303" i="2"/>
  <c r="BN303" i="2"/>
  <c r="Y304" i="2"/>
  <c r="Z307" i="2"/>
  <c r="BN307" i="2"/>
  <c r="BP308" i="2"/>
  <c r="Z315" i="2"/>
  <c r="BN315" i="2"/>
  <c r="BN316" i="2"/>
  <c r="Z317" i="2"/>
  <c r="BN317" i="2"/>
  <c r="Z321" i="2"/>
  <c r="BN321" i="2"/>
  <c r="BP321" i="2"/>
  <c r="Z322" i="2"/>
  <c r="BN322" i="2"/>
  <c r="BP323" i="2"/>
  <c r="BP336" i="2"/>
  <c r="Y338" i="2"/>
  <c r="BP337" i="2"/>
  <c r="BN337" i="2"/>
  <c r="Z337" i="2"/>
  <c r="BP345" i="2"/>
  <c r="BN346" i="2"/>
  <c r="BP346" i="2"/>
  <c r="BP347" i="2"/>
  <c r="BN347" i="2"/>
  <c r="Z347" i="2"/>
  <c r="Y356" i="2"/>
  <c r="BP353" i="2"/>
  <c r="BN353" i="2"/>
  <c r="Z353" i="2"/>
  <c r="BP375" i="2"/>
  <c r="BN375" i="2"/>
  <c r="Z375" i="2"/>
  <c r="BP393" i="2"/>
  <c r="BN393" i="2"/>
  <c r="Z393" i="2"/>
  <c r="BN413" i="2"/>
  <c r="BN416" i="2"/>
  <c r="Z416" i="2"/>
  <c r="Y506" i="2"/>
  <c r="BP427" i="2"/>
  <c r="BN427" i="2"/>
  <c r="Z427" i="2"/>
  <c r="BP451" i="2"/>
  <c r="BN451" i="2"/>
  <c r="Z451" i="2"/>
  <c r="BP453" i="2"/>
  <c r="BN453" i="2"/>
  <c r="Z453" i="2"/>
  <c r="Y461" i="2"/>
  <c r="BP457" i="2"/>
  <c r="BN457" i="2"/>
  <c r="Z457" i="2"/>
  <c r="BN468" i="2"/>
  <c r="Z468" i="2"/>
  <c r="Z469" i="2" s="1"/>
  <c r="Y481" i="2"/>
  <c r="BP478" i="2"/>
  <c r="BN478" i="2"/>
  <c r="Z478" i="2"/>
  <c r="Y331" i="2"/>
  <c r="S506" i="2"/>
  <c r="T506" i="2"/>
  <c r="BP348" i="2"/>
  <c r="BP368" i="2"/>
  <c r="BN369" i="2"/>
  <c r="BP369" i="2"/>
  <c r="BP390" i="2"/>
  <c r="Y401" i="2"/>
  <c r="Y406" i="2"/>
  <c r="BN409" i="2"/>
  <c r="BP409" i="2"/>
  <c r="Y422" i="2"/>
  <c r="BN432" i="2"/>
  <c r="BN436" i="2"/>
  <c r="BN442" i="2"/>
  <c r="Y445" i="2"/>
  <c r="Y446" i="2"/>
  <c r="Y455" i="2"/>
  <c r="BN452" i="2"/>
  <c r="Z506" i="2"/>
  <c r="BP465" i="2"/>
  <c r="BN466" i="2"/>
  <c r="BP466" i="2"/>
  <c r="BP473" i="2"/>
  <c r="Y484" i="2"/>
  <c r="Y485" i="2"/>
  <c r="Z480" i="2"/>
  <c r="I506" i="2"/>
  <c r="J506" i="2"/>
  <c r="Z28" i="2"/>
  <c r="Z165" i="2"/>
  <c r="Z198" i="2"/>
  <c r="Z208" i="2"/>
  <c r="Z289" i="2"/>
  <c r="Z299" i="2"/>
  <c r="Z309" i="2"/>
  <c r="Z324" i="2"/>
  <c r="Z359" i="2"/>
  <c r="K506" i="2"/>
  <c r="Z344" i="2"/>
  <c r="Z350" i="2" s="1"/>
  <c r="Z354" i="2"/>
  <c r="Z224" i="2"/>
  <c r="Z399" i="2"/>
  <c r="Z435" i="2"/>
  <c r="F9" i="2"/>
  <c r="BN28" i="2"/>
  <c r="Y31" i="2"/>
  <c r="Z40" i="2"/>
  <c r="Z43" i="2" s="1"/>
  <c r="BP42" i="2"/>
  <c r="BN53" i="2"/>
  <c r="Z73" i="2"/>
  <c r="BP75" i="2"/>
  <c r="BN86" i="2"/>
  <c r="Y89" i="2"/>
  <c r="Y97" i="2"/>
  <c r="Z107" i="2"/>
  <c r="Z110" i="2" s="1"/>
  <c r="BP109" i="2"/>
  <c r="Z130" i="2"/>
  <c r="Z132" i="2" s="1"/>
  <c r="BN148" i="2"/>
  <c r="Z160" i="2"/>
  <c r="BP162" i="2"/>
  <c r="Z170" i="2"/>
  <c r="Z173" i="2" s="1"/>
  <c r="BP172" i="2"/>
  <c r="Y184" i="2"/>
  <c r="Z193" i="2"/>
  <c r="BP195" i="2"/>
  <c r="Z203" i="2"/>
  <c r="BP205" i="2"/>
  <c r="BP215" i="2"/>
  <c r="BP221" i="2"/>
  <c r="Y235" i="2"/>
  <c r="Z244" i="2"/>
  <c r="BN269" i="2"/>
  <c r="BN283" i="2"/>
  <c r="Y295" i="2"/>
  <c r="Y305" i="2"/>
  <c r="BP316" i="2"/>
  <c r="Z329" i="2"/>
  <c r="Z331" i="2" s="1"/>
  <c r="BN344" i="2"/>
  <c r="BN354" i="2"/>
  <c r="BP384" i="2"/>
  <c r="Z394" i="2"/>
  <c r="BP396" i="2"/>
  <c r="Z404" i="2"/>
  <c r="Z405" i="2" s="1"/>
  <c r="Y410" i="2"/>
  <c r="Y418" i="2"/>
  <c r="Z430" i="2"/>
  <c r="BP432" i="2"/>
  <c r="BP442" i="2"/>
  <c r="Z450" i="2"/>
  <c r="BP452" i="2"/>
  <c r="BN479" i="2"/>
  <c r="BN299" i="2"/>
  <c r="BN324" i="2"/>
  <c r="BN359" i="2"/>
  <c r="BN399" i="2"/>
  <c r="BN435" i="2"/>
  <c r="M506" i="2"/>
  <c r="BN193" i="2"/>
  <c r="BN203" i="2"/>
  <c r="Y216" i="2"/>
  <c r="Z227" i="2"/>
  <c r="BN244" i="2"/>
  <c r="Z267" i="2"/>
  <c r="BP269" i="2"/>
  <c r="BP283" i="2"/>
  <c r="Z292" i="2"/>
  <c r="Z302" i="2"/>
  <c r="BN329" i="2"/>
  <c r="BP344" i="2"/>
  <c r="Z380" i="2"/>
  <c r="Y385" i="2"/>
  <c r="BN394" i="2"/>
  <c r="BN404" i="2"/>
  <c r="Z415" i="2"/>
  <c r="BN430" i="2"/>
  <c r="Z438" i="2"/>
  <c r="BN450" i="2"/>
  <c r="Z472" i="2"/>
  <c r="BP479" i="2"/>
  <c r="Y490" i="2"/>
  <c r="O506" i="2"/>
  <c r="Z125" i="2"/>
  <c r="H9" i="2"/>
  <c r="BN165" i="2"/>
  <c r="BN198" i="2"/>
  <c r="Z26" i="2"/>
  <c r="BN73" i="2"/>
  <c r="BN107" i="2"/>
  <c r="Y110" i="2"/>
  <c r="BN160" i="2"/>
  <c r="Y173" i="2"/>
  <c r="A10" i="2"/>
  <c r="Y32" i="2"/>
  <c r="Z66" i="2"/>
  <c r="BP68" i="2"/>
  <c r="Z76" i="2"/>
  <c r="Y90" i="2"/>
  <c r="Z100" i="2"/>
  <c r="BP102" i="2"/>
  <c r="Z186" i="2"/>
  <c r="BP208" i="2"/>
  <c r="BP224" i="2"/>
  <c r="Y230" i="2"/>
  <c r="BP289" i="2"/>
  <c r="BP309" i="2"/>
  <c r="Y475" i="2"/>
  <c r="P506" i="2"/>
  <c r="BN125" i="2"/>
  <c r="Y312" i="2"/>
  <c r="BN40" i="2"/>
  <c r="BP53" i="2"/>
  <c r="Z61" i="2"/>
  <c r="Z94" i="2"/>
  <c r="BN130" i="2"/>
  <c r="Z141" i="2"/>
  <c r="Z143" i="2" s="1"/>
  <c r="Z146" i="2"/>
  <c r="BP148" i="2"/>
  <c r="BN170" i="2"/>
  <c r="Z181" i="2"/>
  <c r="BP125" i="2"/>
  <c r="Z163" i="2"/>
  <c r="F10" i="2"/>
  <c r="BN26" i="2"/>
  <c r="BP40" i="2"/>
  <c r="BN51" i="2"/>
  <c r="BN61" i="2"/>
  <c r="BP73" i="2"/>
  <c r="Z81" i="2"/>
  <c r="Z82" i="2" s="1"/>
  <c r="BN94" i="2"/>
  <c r="BP107" i="2"/>
  <c r="Z115" i="2"/>
  <c r="Z117" i="2" s="1"/>
  <c r="BN141" i="2"/>
  <c r="BN146" i="2"/>
  <c r="Y149" i="2"/>
  <c r="Z158" i="2"/>
  <c r="BP170" i="2"/>
  <c r="BN181" i="2"/>
  <c r="Z191" i="2"/>
  <c r="BP193" i="2"/>
  <c r="BP203" i="2"/>
  <c r="Y212" i="2"/>
  <c r="BN227" i="2"/>
  <c r="Z242" i="2"/>
  <c r="BP244" i="2"/>
  <c r="Z253" i="2"/>
  <c r="Z255" i="2" s="1"/>
  <c r="BN267" i="2"/>
  <c r="Y270" i="2"/>
  <c r="Z278" i="2"/>
  <c r="Z279" i="2" s="1"/>
  <c r="Y284" i="2"/>
  <c r="BN292" i="2"/>
  <c r="BN302" i="2"/>
  <c r="Y313" i="2"/>
  <c r="BP329" i="2"/>
  <c r="Y355" i="2"/>
  <c r="BN380" i="2"/>
  <c r="Z392" i="2"/>
  <c r="BP404" i="2"/>
  <c r="BN415" i="2"/>
  <c r="Z428" i="2"/>
  <c r="BN438" i="2"/>
  <c r="Z448" i="2"/>
  <c r="Z458" i="2"/>
  <c r="BN472" i="2"/>
  <c r="Y480" i="2"/>
  <c r="Z487" i="2"/>
  <c r="Z489" i="2" s="1"/>
  <c r="Q506" i="2"/>
  <c r="Y43" i="2"/>
  <c r="BN66" i="2"/>
  <c r="BN76" i="2"/>
  <c r="BN100" i="2"/>
  <c r="BN163" i="2"/>
  <c r="BN186" i="2"/>
  <c r="Y325" i="2"/>
  <c r="Y360" i="2"/>
  <c r="Y386" i="2"/>
  <c r="Y400" i="2"/>
  <c r="R506" i="2"/>
  <c r="BN68" i="2"/>
  <c r="Z51" i="2"/>
  <c r="BP86" i="2"/>
  <c r="Y69" i="2"/>
  <c r="Y199" i="2"/>
  <c r="Z34" i="2"/>
  <c r="Z35" i="2" s="1"/>
  <c r="BP51" i="2"/>
  <c r="Z92" i="2"/>
  <c r="Z103" i="2"/>
  <c r="Z126" i="2"/>
  <c r="BP141" i="2"/>
  <c r="BP146" i="2"/>
  <c r="BN158" i="2"/>
  <c r="Z166" i="2"/>
  <c r="Z209" i="2"/>
  <c r="Z225" i="2"/>
  <c r="BP267" i="2"/>
  <c r="BN278" i="2"/>
  <c r="Z290" i="2"/>
  <c r="Z300" i="2"/>
  <c r="Z310" i="2"/>
  <c r="Y339" i="2"/>
  <c r="Y351" i="2"/>
  <c r="BP380" i="2"/>
  <c r="BN392" i="2"/>
  <c r="Z413" i="2"/>
  <c r="Z417" i="2" s="1"/>
  <c r="BN428" i="2"/>
  <c r="Z436" i="2"/>
  <c r="BN448" i="2"/>
  <c r="BN458" i="2"/>
  <c r="BP472" i="2"/>
  <c r="BN487" i="2"/>
  <c r="Y44" i="2"/>
  <c r="Y217" i="2"/>
  <c r="Y57" i="2"/>
  <c r="BP100" i="2"/>
  <c r="BP237" i="2"/>
  <c r="Y285" i="2"/>
  <c r="BN368" i="2"/>
  <c r="Y371" i="2"/>
  <c r="Y376" i="2"/>
  <c r="BP421" i="2"/>
  <c r="BN465" i="2"/>
  <c r="BN493" i="2"/>
  <c r="BN300" i="2"/>
  <c r="BN310" i="2"/>
  <c r="Y361" i="2"/>
  <c r="Y381" i="2"/>
  <c r="Y439" i="2"/>
  <c r="BP448" i="2"/>
  <c r="B506" i="2"/>
  <c r="U506" i="2"/>
  <c r="Z68" i="2"/>
  <c r="Z62" i="2"/>
  <c r="Y77" i="2"/>
  <c r="Z95" i="2"/>
  <c r="Z147" i="2"/>
  <c r="Z233" i="2"/>
  <c r="Z234" i="2" s="1"/>
  <c r="BP493" i="2"/>
  <c r="V506" i="2"/>
  <c r="BN102" i="2"/>
  <c r="Z27" i="2"/>
  <c r="Z52" i="2"/>
  <c r="Z182" i="2"/>
  <c r="Z228" i="2"/>
  <c r="Z268" i="2"/>
  <c r="Y318" i="2"/>
  <c r="Y454" i="2"/>
  <c r="BP34" i="2"/>
  <c r="Y58" i="2"/>
  <c r="Z67" i="2"/>
  <c r="Z101" i="2"/>
  <c r="Z154" i="2"/>
  <c r="Z155" i="2" s="1"/>
  <c r="Z164" i="2"/>
  <c r="Z187" i="2"/>
  <c r="Z197" i="2"/>
  <c r="Z207" i="2"/>
  <c r="Z223" i="2"/>
  <c r="Z274" i="2"/>
  <c r="Z275" i="2" s="1"/>
  <c r="Z288" i="2"/>
  <c r="Z298" i="2"/>
  <c r="Z308" i="2"/>
  <c r="Z312" i="2" s="1"/>
  <c r="Z323" i="2"/>
  <c r="Z358" i="2"/>
  <c r="Z398" i="2"/>
  <c r="Z434" i="2"/>
  <c r="Z444" i="2"/>
  <c r="Z445" i="2" s="1"/>
  <c r="Z483" i="2"/>
  <c r="Z484" i="2" s="1"/>
  <c r="W506" i="2"/>
  <c r="Y440" i="2"/>
  <c r="E506" i="2"/>
  <c r="X506" i="2"/>
  <c r="Y104" i="2"/>
  <c r="Y127" i="2"/>
  <c r="Y319" i="2"/>
  <c r="BN483" i="2"/>
  <c r="Y143" i="2"/>
  <c r="Y495" i="2"/>
  <c r="Z338" i="2" l="1"/>
  <c r="Z355" i="2"/>
  <c r="Z325" i="2"/>
  <c r="Y498" i="2"/>
  <c r="Z460" i="2"/>
  <c r="Z475" i="2"/>
  <c r="Z381" i="2"/>
  <c r="Z230" i="2"/>
  <c r="Z96" i="2"/>
  <c r="Z439" i="2"/>
  <c r="Y497" i="2"/>
  <c r="Z183" i="2"/>
  <c r="Z246" i="2"/>
  <c r="Z318" i="2"/>
  <c r="Z211" i="2"/>
  <c r="Z400" i="2"/>
  <c r="Z199" i="2"/>
  <c r="Z149" i="2"/>
  <c r="Z188" i="2"/>
  <c r="Z31" i="2"/>
  <c r="Z127" i="2"/>
  <c r="Z77" i="2"/>
  <c r="Y500" i="2"/>
  <c r="Z376" i="2"/>
  <c r="Z270" i="2"/>
  <c r="Z104" i="2"/>
  <c r="Z167" i="2"/>
  <c r="Z304" i="2"/>
  <c r="Z63" i="2"/>
  <c r="Z69" i="2"/>
  <c r="Z294" i="2"/>
  <c r="Y496" i="2"/>
  <c r="Z360" i="2"/>
  <c r="Z57" i="2"/>
  <c r="Z501" i="2" s="1"/>
  <c r="Z454" i="2"/>
  <c r="Y499" i="2" l="1"/>
</calcChain>
</file>

<file path=xl/sharedStrings.xml><?xml version="1.0" encoding="utf-8"?>
<sst xmlns="http://schemas.openxmlformats.org/spreadsheetml/2006/main" count="3634" uniqueCount="782">
  <si>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</si>
  <si>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</si>
  <si>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</si>
  <si>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</si>
  <si>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</si>
  <si>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</si>
  <si>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</si>
  <si>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</si>
  <si>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</si>
  <si>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</si>
  <si>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</si>
  <si>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</si>
  <si>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</si>
  <si>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</si>
  <si>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</si>
  <si>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</si>
  <si>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</si>
  <si>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</si>
  <si>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</si>
  <si>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</si>
  <si>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</si>
  <si>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</si>
  <si>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</si>
  <si>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</si>
  <si>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</si>
  <si>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</si>
  <si>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</si>
  <si>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</si>
  <si>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</si>
  <si>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</si>
  <si>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</si>
  <si>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</si>
  <si>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</si>
  <si>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</si>
  <si>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</si>
  <si>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</si>
  <si>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</si>
  <si>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</si>
  <si>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</si>
  <si>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</si>
  <si>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</si>
  <si>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</si>
  <si>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</si>
  <si>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</si>
  <si>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</si>
  <si>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</si>
  <si>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</si>
  <si>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</si>
  <si>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</si>
  <si>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</si>
  <si>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</si>
  <si>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</si>
  <si>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</si>
  <si>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</si>
  <si>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</si>
  <si>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</si>
  <si>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</si>
  <si>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</si>
  <si>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</si>
  <si>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</si>
  <si>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</si>
  <si>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</si>
  <si>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</si>
  <si>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</si>
  <si>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</si>
  <si>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</si>
  <si>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</si>
  <si>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</si>
  <si>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</si>
  <si>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</si>
  <si>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</si>
  <si>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</si>
  <si>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</si>
  <si>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</si>
  <si>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</si>
  <si>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</si>
  <si>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</si>
  <si>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</si>
  <si>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</si>
  <si>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</si>
  <si>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</si>
  <si>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</si>
  <si>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</si>
  <si>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</si>
  <si>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</si>
  <si>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</si>
  <si>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</si>
  <si>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</si>
  <si>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</si>
  <si>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</si>
  <si>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Короб, мин. 14</t>
  </si>
  <si>
    <t>Короб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</si>
  <si>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</si>
  <si>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</si>
  <si>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</si>
  <si>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</si>
  <si>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</si>
  <si>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</si>
  <si>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</si>
  <si>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</si>
  <si>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</si>
  <si>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</si>
  <si>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</si>
  <si>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</si>
  <si>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</si>
  <si>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</si>
  <si>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</si>
  <si>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</si>
  <si>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</si>
  <si>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</si>
  <si>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</si>
  <si>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</si>
  <si>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</si>
  <si>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</si>
  <si>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</si>
  <si>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</si>
  <si>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</si>
  <si>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</si>
  <si>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</si>
  <si>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</si>
  <si>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</si>
  <si>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</si>
  <si>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</si>
  <si>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</si>
  <si>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</si>
  <si>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</si>
  <si>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</si>
  <si>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</si>
  <si>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</si>
  <si>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</si>
  <si>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</si>
  <si>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</si>
  <si>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</si>
  <si>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</si>
  <si>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</si>
  <si>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</si>
  <si>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</si>
  <si>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</si>
  <si>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</si>
  <si>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</si>
  <si>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</si>
  <si>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</si>
  <si>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</si>
  <si>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</si>
  <si>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</si>
  <si>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</si>
  <si>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</si>
  <si>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Короб, мин. 270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</si>
  <si>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</si>
  <si>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</si>
  <si>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</si>
  <si>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</si>
  <si>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</si>
  <si>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</si>
  <si>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</si>
  <si>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</si>
  <si>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</si>
  <si>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</si>
  <si>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</si>
  <si>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</si>
  <si>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</si>
  <si>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</si>
  <si>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</si>
  <si>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</si>
  <si>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</si>
  <si>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</si>
  <si>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</si>
  <si>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</si>
  <si>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</si>
  <si>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</si>
  <si>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</si>
  <si>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</si>
  <si>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</si>
  <si>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</si>
  <si>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</si>
  <si>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</si>
  <si>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</si>
  <si>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</si>
  <si>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</si>
  <si>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</si>
  <si>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</si>
  <si>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</si>
  <si>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</si>
  <si>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</si>
  <si>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</si>
  <si>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</si>
  <si>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</si>
  <si>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</si>
  <si>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</si>
  <si>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</si>
  <si>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</si>
  <si>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</si>
  <si>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</si>
  <si>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</si>
  <si>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</si>
  <si>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</si>
  <si>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</si>
  <si>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</si>
  <si>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</si>
  <si>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</si>
  <si>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</si>
  <si>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</si>
  <si>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</si>
  <si>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</si>
  <si>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</si>
  <si>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</si>
  <si>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</si>
  <si>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</si>
  <si>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</si>
  <si>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</si>
  <si>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</si>
  <si>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</si>
  <si>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</si>
  <si>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</si>
  <si>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</si>
  <si>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</si>
  <si>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</si>
  <si>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</si>
  <si>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</si>
  <si>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</si>
  <si>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</si>
  <si>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</si>
  <si>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</si>
  <si>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</si>
  <si>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</si>
  <si>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</si>
  <si>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</si>
  <si>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</si>
  <si>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</si>
  <si>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</si>
  <si>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</si>
  <si>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</si>
  <si>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</si>
  <si>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</si>
  <si>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</si>
  <si>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</si>
  <si>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</si>
  <si>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</si>
  <si>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</si>
  <si>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</si>
  <si>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</si>
  <si>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</si>
  <si>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</si>
  <si>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</si>
  <si>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</si>
  <si>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</si>
  <si>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</si>
  <si>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</si>
  <si>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</si>
  <si>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</si>
  <si>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</si>
  <si>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</si>
  <si>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</si>
  <si>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</si>
  <si>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</si>
  <si>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</si>
  <si>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</si>
  <si>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</si>
  <si>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</si>
  <si>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</si>
  <si>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</si>
  <si>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</si>
  <si>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</si>
  <si>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</si>
  <si>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</si>
  <si>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</si>
  <si>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</si>
  <si>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</si>
  <si>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</si>
  <si>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</si>
  <si>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</si>
  <si>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</si>
  <si>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</si>
  <si>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</si>
  <si>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</si>
  <si>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</si>
  <si>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</si>
  <si>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</si>
  <si>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</si>
  <si>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</si>
  <si>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</si>
  <si>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</si>
  <si>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</si>
  <si>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</si>
  <si>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</si>
  <si>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</si>
  <si>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</si>
  <si>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</si>
  <si>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</si>
  <si>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</si>
  <si>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</si>
  <si>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</si>
  <si>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</si>
  <si>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</si>
  <si>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</si>
  <si>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</si>
  <si>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</si>
  <si>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</si>
  <si>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</si>
  <si>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</si>
  <si>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</si>
  <si>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</si>
  <si>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</si>
  <si>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</si>
  <si>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</si>
  <si>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</si>
  <si>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</si>
  <si>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</si>
  <si>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</si>
  <si>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</si>
  <si>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</si>
  <si>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</si>
  <si>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</si>
  <si>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</si>
  <si>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</si>
  <si>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</si>
  <si>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</si>
  <si>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</si>
  <si>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</si>
  <si>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</si>
  <si>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</si>
  <si>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</si>
  <si>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</si>
  <si>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</si>
  <si>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</si>
  <si>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</si>
  <si>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</si>
  <si>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</si>
  <si>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</si>
  <si>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</si>
  <si>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</si>
  <si>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</si>
  <si>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</si>
  <si>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</si>
  <si>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</si>
  <si>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</si>
  <si>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</si>
  <si>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</si>
  <si>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</si>
  <si>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</si>
  <si>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</si>
  <si>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</si>
  <si>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</si>
  <si>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</si>
  <si>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</si>
  <si>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</si>
  <si>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</si>
  <si>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</si>
  <si>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</si>
  <si>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</si>
  <si>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</si>
  <si>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</si>
  <si>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</si>
  <si>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</si>
  <si>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</si>
  <si>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</si>
  <si>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</si>
  <si>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</si>
  <si>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</si>
  <si>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</si>
  <si>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</si>
  <si>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</si>
  <si>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</si>
  <si>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</si>
  <si>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</si>
  <si>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</si>
  <si>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</si>
  <si>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</si>
  <si>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</si>
  <si>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</si>
  <si>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</si>
  <si>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</si>
  <si>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</si>
  <si>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</si>
  <si>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</si>
  <si>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</si>
  <si>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</si>
  <si>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</si>
  <si>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</si>
  <si>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</si>
  <si>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</si>
  <si>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</si>
  <si>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</si>
  <si>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</si>
  <si>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</si>
  <si>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</si>
  <si>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</si>
  <si>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</si>
  <si>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</si>
  <si>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</si>
  <si>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</si>
  <si>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</si>
  <si>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</si>
  <si>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</si>
  <si>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</si>
  <si>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</si>
  <si>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</si>
  <si>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</si>
  <si>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</si>
  <si>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</si>
  <si>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</si>
  <si>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</si>
  <si>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</si>
  <si>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</si>
  <si>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</si>
  <si>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</si>
  <si>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</si>
  <si>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</si>
  <si>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</si>
  <si>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</si>
  <si>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</si>
  <si>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</si>
  <si>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</si>
  <si>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</si>
  <si>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</si>
  <si>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</si>
  <si>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</si>
  <si>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</si>
  <si>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</si>
  <si>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</si>
  <si>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</si>
  <si>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</si>
  <si>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</si>
  <si>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</si>
  <si>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</si>
  <si>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</si>
  <si>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</si>
  <si>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</si>
  <si>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</si>
  <si>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</si>
  <si>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</si>
  <si>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</si>
  <si>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</si>
  <si>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</si>
  <si>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</si>
  <si>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</si>
  <si>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</si>
  <si>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</si>
  <si>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</si>
  <si>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</si>
  <si>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</si>
  <si>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</si>
  <si>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</si>
  <si>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</si>
  <si>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</si>
  <si>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</si>
  <si>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</si>
  <si>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</si>
  <si>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</si>
  <si>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</si>
  <si>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</si>
  <si>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</si>
  <si>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</si>
  <si>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</si>
  <si>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</si>
  <si>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</si>
  <si>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</si>
  <si>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</si>
  <si>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</si>
  <si>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</si>
  <si>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</si>
  <si>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</si>
  <si>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</si>
  <si>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</si>
  <si>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</si>
  <si>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</si>
  <si>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</si>
  <si>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</si>
  <si>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</si>
  <si>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</si>
  <si>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</si>
  <si>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</si>
  <si>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</si>
  <si>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</si>
  <si>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</si>
  <si>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</si>
  <si>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</si>
  <si>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</si>
  <si>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</si>
  <si>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</si>
  <si>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</si>
  <si>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</si>
  <si>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</si>
  <si>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</si>
  <si>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</si>
  <si>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</si>
  <si>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</si>
  <si>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</si>
  <si>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</si>
  <si>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</si>
  <si>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</si>
  <si>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</si>
  <si>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</si>
  <si>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</si>
  <si>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</si>
  <si>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</si>
  <si>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</si>
  <si>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</si>
  <si>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</si>
  <si>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</si>
  <si>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</si>
  <si>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</si>
  <si>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</si>
  <si>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</si>
  <si>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</si>
  <si>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</si>
  <si>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</si>
  <si>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</si>
  <si>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</si>
  <si>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</si>
  <si>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</si>
  <si>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</si>
  <si>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</si>
  <si>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</si>
  <si>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</si>
  <si>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</si>
  <si>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</si>
  <si>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</si>
  <si>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</si>
  <si>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</si>
  <si>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</si>
  <si>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</si>
  <si>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</si>
  <si>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</si>
  <si>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</si>
  <si>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</si>
  <si>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</si>
  <si>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</si>
  <si>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</si>
  <si>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</si>
  <si>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</si>
  <si>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</si>
  <si>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</si>
  <si>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</si>
  <si>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</si>
  <si>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</si>
  <si>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</si>
  <si>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</si>
  <si>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</si>
  <si>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</si>
  <si>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</si>
  <si>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</si>
  <si>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</si>
  <si>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</si>
  <si>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</si>
  <si>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</si>
  <si>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</si>
  <si>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</si>
  <si>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</si>
  <si>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</si>
  <si>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</si>
  <si>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</si>
  <si>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</si>
  <si>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</si>
  <si>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</si>
  <si>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</si>
  <si>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</si>
  <si>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</si>
  <si>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</si>
  <si>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</si>
  <si>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Короб, мин. 705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</si>
  <si>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</si>
  <si>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</si>
  <si>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</si>
  <si>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</si>
  <si>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</si>
  <si>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</si>
  <si>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</si>
  <si>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</si>
  <si>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</si>
  <si>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</si>
  <si>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</si>
  <si>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</si>
  <si>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</si>
  <si>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</si>
  <si>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</si>
  <si>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</si>
  <si>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Короб, мин. 1005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</si>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</sst>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4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zoomScaleNormal="100" zoomScaleSheetLayoutView="100" workbookViewId="0">
      <selection activeCell="Z13" sqref="Z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7" t="s">
        <v>26</v>
      </c>
      <c r="E1" s="867"/>
      <c r="F1" s="867"/>
      <c r="G1" s="14" t="s">
        <v>66</v>
      </c>
      <c r="H1" s="867" t="s">
        <v>46</v>
      </c>
      <c r="I1" s="867"/>
      <c r="J1" s="867"/>
      <c r="K1" s="867"/>
      <c r="L1" s="867"/>
      <c r="M1" s="867"/>
      <c r="N1" s="867"/>
      <c r="O1" s="867"/>
      <c r="P1" s="867"/>
      <c r="Q1" s="867"/>
      <c r="R1" s="868" t="s">
        <v>67</v>
      </c>
      <c r="S1" s="869"/>
      <c r="T1" s="86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0"/>
      <c r="R2" s="870"/>
      <c r="S2" s="870"/>
      <c r="T2" s="870"/>
      <c r="U2" s="870"/>
      <c r="V2" s="870"/>
      <c r="W2" s="87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0"/>
      <c r="Q3" s="870"/>
      <c r="R3" s="870"/>
      <c r="S3" s="870"/>
      <c r="T3" s="870"/>
      <c r="U3" s="870"/>
      <c r="V3" s="870"/>
      <c r="W3" s="87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9" t="s">
        <v>8</v>
      </c>
      <c r="B5" s="849"/>
      <c r="C5" s="849"/>
      <c r="D5" s="871"/>
      <c r="E5" s="871"/>
      <c r="F5" s="872" t="s">
        <v>14</v>
      </c>
      <c r="G5" s="872"/>
      <c r="H5" s="871"/>
      <c r="I5" s="871"/>
      <c r="J5" s="871"/>
      <c r="K5" s="871"/>
      <c r="L5" s="871"/>
      <c r="M5" s="871"/>
      <c r="N5" s="72"/>
      <c r="P5" s="27" t="s">
        <v>4</v>
      </c>
      <c r="Q5" s="873">
        <v>45949</v>
      </c>
      <c r="R5" s="873"/>
      <c r="T5" s="874" t="s">
        <v>3</v>
      </c>
      <c r="U5" s="875"/>
      <c r="V5" s="876" t="s">
        <v>768</v>
      </c>
      <c r="W5" s="877"/>
      <c r="AB5" s="59"/>
      <c r="AC5" s="59"/>
      <c r="AD5" s="59"/>
      <c r="AE5" s="59"/>
    </row>
    <row r="6" spans="1:32" s="17" customFormat="1" ht="24" customHeight="1" x14ac:dyDescent="0.2">
      <c r="A6" s="849" t="s">
        <v>1</v>
      </c>
      <c r="B6" s="849"/>
      <c r="C6" s="849"/>
      <c r="D6" s="850" t="s">
        <v>75</v>
      </c>
      <c r="E6" s="850"/>
      <c r="F6" s="850"/>
      <c r="G6" s="850"/>
      <c r="H6" s="850"/>
      <c r="I6" s="850"/>
      <c r="J6" s="850"/>
      <c r="K6" s="850"/>
      <c r="L6" s="850"/>
      <c r="M6" s="850"/>
      <c r="N6" s="73"/>
      <c r="P6" s="27" t="s">
        <v>27</v>
      </c>
      <c r="Q6" s="851" t="str">
        <f>IF(Q5=0," ",CHOOSE(WEEKDAY(Q5,2),"Понедельник","Вторник","Среда","Четверг","Пятница","Суббота","Воскресенье"))</f>
        <v>Воскресенье</v>
      </c>
      <c r="R6" s="851"/>
      <c r="T6" s="852" t="s">
        <v>5</v>
      </c>
      <c r="U6" s="853"/>
      <c r="V6" s="854" t="s">
        <v>69</v>
      </c>
      <c r="W6" s="85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0" t="str">
        <f>IFERROR(VLOOKUP(DeliveryAddress,Table,3,0),1)</f>
        <v>1</v>
      </c>
      <c r="E7" s="861"/>
      <c r="F7" s="861"/>
      <c r="G7" s="861"/>
      <c r="H7" s="861"/>
      <c r="I7" s="861"/>
      <c r="J7" s="861"/>
      <c r="K7" s="861"/>
      <c r="L7" s="861"/>
      <c r="M7" s="862"/>
      <c r="N7" s="74"/>
      <c r="P7" s="29"/>
      <c r="Q7" s="48"/>
      <c r="R7" s="48"/>
      <c r="T7" s="852"/>
      <c r="U7" s="853"/>
      <c r="V7" s="856"/>
      <c r="W7" s="857"/>
      <c r="AB7" s="59"/>
      <c r="AC7" s="59"/>
      <c r="AD7" s="59"/>
      <c r="AE7" s="59"/>
    </row>
    <row r="8" spans="1:32" s="17" customFormat="1" ht="25.5" customHeight="1" x14ac:dyDescent="0.2">
      <c r="A8" s="863" t="s">
        <v>57</v>
      </c>
      <c r="B8" s="863"/>
      <c r="C8" s="863"/>
      <c r="D8" s="864" t="s">
        <v>76</v>
      </c>
      <c r="E8" s="864"/>
      <c r="F8" s="864"/>
      <c r="G8" s="864"/>
      <c r="H8" s="864"/>
      <c r="I8" s="864"/>
      <c r="J8" s="864"/>
      <c r="K8" s="864"/>
      <c r="L8" s="864"/>
      <c r="M8" s="864"/>
      <c r="N8" s="75"/>
      <c r="P8" s="27" t="s">
        <v>11</v>
      </c>
      <c r="Q8" s="847">
        <v>0.41666666666666669</v>
      </c>
      <c r="R8" s="847"/>
      <c r="T8" s="852"/>
      <c r="U8" s="853"/>
      <c r="V8" s="856"/>
      <c r="W8" s="857"/>
      <c r="AB8" s="59"/>
      <c r="AC8" s="59"/>
      <c r="AD8" s="59"/>
      <c r="AE8" s="59"/>
    </row>
    <row r="9" spans="1:32" s="17" customFormat="1" ht="39.950000000000003" customHeight="1" x14ac:dyDescent="0.2">
      <c r="A9" s="8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9"/>
      <c r="C9" s="839"/>
      <c r="D9" s="840" t="s">
        <v>45</v>
      </c>
      <c r="E9" s="841"/>
      <c r="F9" s="8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9"/>
      <c r="H9" s="865" t="str">
        <f>IF(AND($A$9="Тип доверенности/получателя при получении в адресе перегруза:",$D$9="Разовая доверенность"),"Введите ФИО","")</f>
        <v/>
      </c>
      <c r="I9" s="865"/>
      <c r="J9" s="8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5"/>
      <c r="L9" s="865"/>
      <c r="M9" s="865"/>
      <c r="N9" s="70"/>
      <c r="P9" s="31" t="s">
        <v>15</v>
      </c>
      <c r="Q9" s="866"/>
      <c r="R9" s="866"/>
      <c r="T9" s="852"/>
      <c r="U9" s="853"/>
      <c r="V9" s="858"/>
      <c r="W9" s="85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9"/>
      <c r="C10" s="839"/>
      <c r="D10" s="840"/>
      <c r="E10" s="841"/>
      <c r="F10" s="8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9"/>
      <c r="H10" s="842" t="str">
        <f>IFERROR(VLOOKUP($D$10,Proxy,2,FALSE),"")</f>
        <v/>
      </c>
      <c r="I10" s="842"/>
      <c r="J10" s="842"/>
      <c r="K10" s="842"/>
      <c r="L10" s="842"/>
      <c r="M10" s="842"/>
      <c r="N10" s="71"/>
      <c r="P10" s="31" t="s">
        <v>32</v>
      </c>
      <c r="Q10" s="843"/>
      <c r="R10" s="843"/>
      <c r="U10" s="29" t="s">
        <v>12</v>
      </c>
      <c r="V10" s="844" t="s">
        <v>70</v>
      </c>
      <c r="W10" s="84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6"/>
      <c r="R11" s="846"/>
      <c r="U11" s="29" t="s">
        <v>28</v>
      </c>
      <c r="V11" s="825" t="s">
        <v>54</v>
      </c>
      <c r="W11" s="82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4" t="s">
        <v>71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4"/>
      <c r="N12" s="76"/>
      <c r="P12" s="27" t="s">
        <v>30</v>
      </c>
      <c r="Q12" s="847"/>
      <c r="R12" s="847"/>
      <c r="S12" s="28"/>
      <c r="T12"/>
      <c r="U12" s="29" t="s">
        <v>45</v>
      </c>
      <c r="V12" s="848"/>
      <c r="W12" s="848"/>
      <c r="X12"/>
      <c r="AB12" s="59"/>
      <c r="AC12" s="59"/>
      <c r="AD12" s="59"/>
      <c r="AE12" s="59"/>
    </row>
    <row r="13" spans="1:32" s="17" customFormat="1" ht="23.25" customHeight="1" x14ac:dyDescent="0.2">
      <c r="A13" s="824" t="s">
        <v>72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4"/>
      <c r="N13" s="76"/>
      <c r="O13" s="31"/>
      <c r="P13" s="31" t="s">
        <v>31</v>
      </c>
      <c r="Q13" s="825"/>
      <c r="R13" s="82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4" t="s">
        <v>73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6" t="s">
        <v>74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6"/>
      <c r="N15" s="77"/>
      <c r="O15"/>
      <c r="P15" s="827" t="s">
        <v>60</v>
      </c>
      <c r="Q15" s="827"/>
      <c r="R15" s="827"/>
      <c r="S15" s="827"/>
      <c r="T15" s="8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8"/>
      <c r="Q16" s="828"/>
      <c r="R16" s="828"/>
      <c r="S16" s="828"/>
      <c r="T16" s="8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0" t="s">
        <v>58</v>
      </c>
      <c r="B17" s="810" t="s">
        <v>48</v>
      </c>
      <c r="C17" s="831" t="s">
        <v>47</v>
      </c>
      <c r="D17" s="833" t="s">
        <v>49</v>
      </c>
      <c r="E17" s="834"/>
      <c r="F17" s="810" t="s">
        <v>21</v>
      </c>
      <c r="G17" s="810" t="s">
        <v>24</v>
      </c>
      <c r="H17" s="810" t="s">
        <v>22</v>
      </c>
      <c r="I17" s="810" t="s">
        <v>23</v>
      </c>
      <c r="J17" s="810" t="s">
        <v>16</v>
      </c>
      <c r="K17" s="810" t="s">
        <v>65</v>
      </c>
      <c r="L17" s="810" t="s">
        <v>63</v>
      </c>
      <c r="M17" s="810" t="s">
        <v>2</v>
      </c>
      <c r="N17" s="810" t="s">
        <v>62</v>
      </c>
      <c r="O17" s="810" t="s">
        <v>25</v>
      </c>
      <c r="P17" s="833" t="s">
        <v>17</v>
      </c>
      <c r="Q17" s="837"/>
      <c r="R17" s="837"/>
      <c r="S17" s="837"/>
      <c r="T17" s="834"/>
      <c r="U17" s="829" t="s">
        <v>55</v>
      </c>
      <c r="V17" s="830"/>
      <c r="W17" s="810" t="s">
        <v>6</v>
      </c>
      <c r="X17" s="810" t="s">
        <v>41</v>
      </c>
      <c r="Y17" s="812" t="s">
        <v>53</v>
      </c>
      <c r="Z17" s="814" t="s">
        <v>18</v>
      </c>
      <c r="AA17" s="816" t="s">
        <v>59</v>
      </c>
      <c r="AB17" s="816" t="s">
        <v>19</v>
      </c>
      <c r="AC17" s="816" t="s">
        <v>64</v>
      </c>
      <c r="AD17" s="818" t="s">
        <v>56</v>
      </c>
      <c r="AE17" s="819"/>
      <c r="AF17" s="820"/>
      <c r="AG17" s="82"/>
      <c r="BD17" s="81" t="s">
        <v>61</v>
      </c>
    </row>
    <row r="18" spans="1:68" ht="14.25" customHeight="1" x14ac:dyDescent="0.2">
      <c r="A18" s="811"/>
      <c r="B18" s="811"/>
      <c r="C18" s="832"/>
      <c r="D18" s="835"/>
      <c r="E18" s="836"/>
      <c r="F18" s="811"/>
      <c r="G18" s="811"/>
      <c r="H18" s="811"/>
      <c r="I18" s="811"/>
      <c r="J18" s="811"/>
      <c r="K18" s="811"/>
      <c r="L18" s="811"/>
      <c r="M18" s="811"/>
      <c r="N18" s="811"/>
      <c r="O18" s="811"/>
      <c r="P18" s="835"/>
      <c r="Q18" s="838"/>
      <c r="R18" s="838"/>
      <c r="S18" s="838"/>
      <c r="T18" s="836"/>
      <c r="U18" s="83" t="s">
        <v>44</v>
      </c>
      <c r="V18" s="83" t="s">
        <v>43</v>
      </c>
      <c r="W18" s="811"/>
      <c r="X18" s="811"/>
      <c r="Y18" s="813"/>
      <c r="Z18" s="815"/>
      <c r="AA18" s="817"/>
      <c r="AB18" s="817"/>
      <c r="AC18" s="817"/>
      <c r="AD18" s="821"/>
      <c r="AE18" s="822"/>
      <c r="AF18" s="823"/>
      <c r="AG18" s="82"/>
      <c r="BD18" s="81"/>
    </row>
    <row r="19" spans="1:68" ht="27.75" customHeight="1" x14ac:dyDescent="0.2">
      <c r="A19" s="584" t="s">
        <v>77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584"/>
      <c r="Q19" s="584"/>
      <c r="R19" s="584"/>
      <c r="S19" s="584"/>
      <c r="T19" s="584"/>
      <c r="U19" s="584"/>
      <c r="V19" s="584"/>
      <c r="W19" s="584"/>
      <c r="X19" s="584"/>
      <c r="Y19" s="584"/>
      <c r="Z19" s="584"/>
      <c r="AA19" s="54"/>
      <c r="AB19" s="54"/>
      <c r="AC19" s="54"/>
    </row>
    <row r="20" spans="1:68" ht="16.5" customHeight="1" x14ac:dyDescent="0.25">
      <c r="A20" s="576" t="s">
        <v>77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65"/>
      <c r="AB20" s="65"/>
      <c r="AC20" s="79"/>
    </row>
    <row r="21" spans="1:68" ht="14.25" customHeight="1" x14ac:dyDescent="0.25">
      <c r="A21" s="560" t="s">
        <v>78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61">
        <v>4680115886643</v>
      </c>
      <c r="E22" s="56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0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8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5" t="s">
        <v>40</v>
      </c>
      <c r="Q23" s="566"/>
      <c r="R23" s="566"/>
      <c r="S23" s="566"/>
      <c r="T23" s="566"/>
      <c r="U23" s="566"/>
      <c r="V23" s="56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5" t="s">
        <v>40</v>
      </c>
      <c r="Q24" s="566"/>
      <c r="R24" s="566"/>
      <c r="S24" s="566"/>
      <c r="T24" s="566"/>
      <c r="U24" s="566"/>
      <c r="V24" s="56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0" t="s">
        <v>84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561">
        <v>4680115885912</v>
      </c>
      <c r="E26" s="56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90</v>
      </c>
      <c r="M26" s="38" t="s">
        <v>88</v>
      </c>
      <c r="N26" s="38"/>
      <c r="O26" s="37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91</v>
      </c>
      <c r="AK26" s="84">
        <v>25.2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92</v>
      </c>
      <c r="B27" s="63" t="s">
        <v>93</v>
      </c>
      <c r="C27" s="36">
        <v>4301051776</v>
      </c>
      <c r="D27" s="561">
        <v>4607091388237</v>
      </c>
      <c r="E27" s="56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94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95</v>
      </c>
      <c r="B28" s="63" t="s">
        <v>96</v>
      </c>
      <c r="C28" s="36">
        <v>4301052063</v>
      </c>
      <c r="D28" s="561">
        <v>4680115887350</v>
      </c>
      <c r="E28" s="56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98</v>
      </c>
      <c r="N28" s="38"/>
      <c r="O28" s="37">
        <v>40</v>
      </c>
      <c r="P28" s="80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3"/>
      <c r="R28" s="563"/>
      <c r="S28" s="563"/>
      <c r="T28" s="56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97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4301051863</v>
      </c>
      <c r="D29" s="561">
        <v>4680115885905</v>
      </c>
      <c r="E29" s="56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98</v>
      </c>
      <c r="N29" s="38"/>
      <c r="O29" s="37">
        <v>40</v>
      </c>
      <c r="P29" s="8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3"/>
      <c r="R29" s="563"/>
      <c r="S29" s="563"/>
      <c r="T29" s="56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101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561">
        <v>4607091388244</v>
      </c>
      <c r="E30" s="56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98</v>
      </c>
      <c r="N30" s="38"/>
      <c r="O30" s="37">
        <v>40</v>
      </c>
      <c r="P30" s="8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3"/>
      <c r="R30" s="563"/>
      <c r="S30" s="563"/>
      <c r="T30" s="56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568"/>
      <c r="B31" s="568"/>
      <c r="C31" s="568"/>
      <c r="D31" s="568"/>
      <c r="E31" s="568"/>
      <c r="F31" s="568"/>
      <c r="G31" s="568"/>
      <c r="H31" s="568"/>
      <c r="I31" s="568"/>
      <c r="J31" s="568"/>
      <c r="K31" s="568"/>
      <c r="L31" s="568"/>
      <c r="M31" s="568"/>
      <c r="N31" s="568"/>
      <c r="O31" s="569"/>
      <c r="P31" s="565" t="s">
        <v>40</v>
      </c>
      <c r="Q31" s="566"/>
      <c r="R31" s="566"/>
      <c r="S31" s="566"/>
      <c r="T31" s="566"/>
      <c r="U31" s="566"/>
      <c r="V31" s="56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568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5" t="s">
        <v>40</v>
      </c>
      <c r="Q32" s="566"/>
      <c r="R32" s="566"/>
      <c r="S32" s="566"/>
      <c r="T32" s="566"/>
      <c r="U32" s="566"/>
      <c r="V32" s="56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560" t="s">
        <v>104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561">
        <v>4607091388503</v>
      </c>
      <c r="E34" s="56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3"/>
      <c r="R34" s="563"/>
      <c r="S34" s="563"/>
      <c r="T34" s="56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568"/>
      <c r="B35" s="568"/>
      <c r="C35" s="568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9"/>
      <c r="P35" s="565" t="s">
        <v>40</v>
      </c>
      <c r="Q35" s="566"/>
      <c r="R35" s="566"/>
      <c r="S35" s="566"/>
      <c r="T35" s="566"/>
      <c r="U35" s="566"/>
      <c r="V35" s="56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568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5" t="s">
        <v>40</v>
      </c>
      <c r="Q36" s="566"/>
      <c r="R36" s="566"/>
      <c r="S36" s="566"/>
      <c r="T36" s="566"/>
      <c r="U36" s="566"/>
      <c r="V36" s="56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584" t="s">
        <v>110</v>
      </c>
      <c r="B37" s="584"/>
      <c r="C37" s="584"/>
      <c r="D37" s="584"/>
      <c r="E37" s="584"/>
      <c r="F37" s="584"/>
      <c r="G37" s="584"/>
      <c r="H37" s="584"/>
      <c r="I37" s="584"/>
      <c r="J37" s="584"/>
      <c r="K37" s="584"/>
      <c r="L37" s="584"/>
      <c r="M37" s="584"/>
      <c r="N37" s="584"/>
      <c r="O37" s="584"/>
      <c r="P37" s="584"/>
      <c r="Q37" s="584"/>
      <c r="R37" s="584"/>
      <c r="S37" s="584"/>
      <c r="T37" s="584"/>
      <c r="U37" s="584"/>
      <c r="V37" s="584"/>
      <c r="W37" s="584"/>
      <c r="X37" s="584"/>
      <c r="Y37" s="584"/>
      <c r="Z37" s="584"/>
      <c r="AA37" s="54"/>
      <c r="AB37" s="54"/>
      <c r="AC37" s="54"/>
    </row>
    <row r="38" spans="1:68" ht="16.5" customHeight="1" x14ac:dyDescent="0.25">
      <c r="A38" s="576" t="s">
        <v>111</v>
      </c>
      <c r="B38" s="576"/>
      <c r="C38" s="576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6"/>
      <c r="R38" s="576"/>
      <c r="S38" s="576"/>
      <c r="T38" s="576"/>
      <c r="U38" s="576"/>
      <c r="V38" s="576"/>
      <c r="W38" s="576"/>
      <c r="X38" s="576"/>
      <c r="Y38" s="576"/>
      <c r="Z38" s="576"/>
      <c r="AA38" s="65"/>
      <c r="AB38" s="65"/>
      <c r="AC38" s="79"/>
    </row>
    <row r="39" spans="1:68" ht="14.25" customHeight="1" x14ac:dyDescent="0.25">
      <c r="A39" s="560" t="s">
        <v>112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561">
        <v>4607091385670</v>
      </c>
      <c r="E40" s="56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3"/>
      <c r="R40" s="563"/>
      <c r="S40" s="563"/>
      <c r="T40" s="56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91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561">
        <v>4607091385687</v>
      </c>
      <c r="E41" s="56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8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3"/>
      <c r="R41" s="563"/>
      <c r="S41" s="563"/>
      <c r="T41" s="56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91</v>
      </c>
      <c r="AK41" s="84">
        <v>1440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561">
        <v>4680115882539</v>
      </c>
      <c r="E42" s="56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8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3"/>
      <c r="R42" s="563"/>
      <c r="S42" s="563"/>
      <c r="T42" s="56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568"/>
      <c r="B43" s="568"/>
      <c r="C43" s="568"/>
      <c r="D43" s="568"/>
      <c r="E43" s="568"/>
      <c r="F43" s="568"/>
      <c r="G43" s="568"/>
      <c r="H43" s="568"/>
      <c r="I43" s="568"/>
      <c r="J43" s="568"/>
      <c r="K43" s="568"/>
      <c r="L43" s="568"/>
      <c r="M43" s="568"/>
      <c r="N43" s="568"/>
      <c r="O43" s="569"/>
      <c r="P43" s="565" t="s">
        <v>40</v>
      </c>
      <c r="Q43" s="566"/>
      <c r="R43" s="566"/>
      <c r="S43" s="566"/>
      <c r="T43" s="566"/>
      <c r="U43" s="566"/>
      <c r="V43" s="56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568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5" t="s">
        <v>40</v>
      </c>
      <c r="Q44" s="566"/>
      <c r="R44" s="566"/>
      <c r="S44" s="566"/>
      <c r="T44" s="566"/>
      <c r="U44" s="566"/>
      <c r="V44" s="56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560" t="s">
        <v>84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561">
        <v>4680115884915</v>
      </c>
      <c r="E46" s="56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7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3"/>
      <c r="R46" s="563"/>
      <c r="S46" s="563"/>
      <c r="T46" s="56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568"/>
      <c r="B47" s="568"/>
      <c r="C47" s="568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9"/>
      <c r="P47" s="565" t="s">
        <v>40</v>
      </c>
      <c r="Q47" s="566"/>
      <c r="R47" s="566"/>
      <c r="S47" s="566"/>
      <c r="T47" s="566"/>
      <c r="U47" s="566"/>
      <c r="V47" s="56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568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5" t="s">
        <v>40</v>
      </c>
      <c r="Q48" s="566"/>
      <c r="R48" s="566"/>
      <c r="S48" s="566"/>
      <c r="T48" s="566"/>
      <c r="U48" s="566"/>
      <c r="V48" s="56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576" t="s">
        <v>128</v>
      </c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6"/>
      <c r="P49" s="576"/>
      <c r="Q49" s="576"/>
      <c r="R49" s="576"/>
      <c r="S49" s="576"/>
      <c r="T49" s="576"/>
      <c r="U49" s="576"/>
      <c r="V49" s="576"/>
      <c r="W49" s="576"/>
      <c r="X49" s="576"/>
      <c r="Y49" s="576"/>
      <c r="Z49" s="576"/>
      <c r="AA49" s="65"/>
      <c r="AB49" s="65"/>
      <c r="AC49" s="79"/>
    </row>
    <row r="50" spans="1:68" ht="14.25" customHeight="1" x14ac:dyDescent="0.25">
      <c r="A50" s="560" t="s">
        <v>112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561">
        <v>4680115885882</v>
      </c>
      <c r="E51" s="56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45</v>
      </c>
      <c r="M51" s="38" t="s">
        <v>88</v>
      </c>
      <c r="N51" s="38"/>
      <c r="O51" s="37">
        <v>50</v>
      </c>
      <c r="P51" s="79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3"/>
      <c r="R51" s="563"/>
      <c r="S51" s="563"/>
      <c r="T51" s="56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561">
        <v>4680115881426</v>
      </c>
      <c r="E52" s="56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7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3"/>
      <c r="R52" s="563"/>
      <c r="S52" s="563"/>
      <c r="T52" s="56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91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561">
        <v>4680115880283</v>
      </c>
      <c r="E53" s="56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7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3"/>
      <c r="R53" s="563"/>
      <c r="S53" s="563"/>
      <c r="T53" s="56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561">
        <v>4680115881525</v>
      </c>
      <c r="E54" s="56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3"/>
      <c r="R54" s="563"/>
      <c r="S54" s="563"/>
      <c r="T54" s="56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561">
        <v>4680115885899</v>
      </c>
      <c r="E55" s="56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98</v>
      </c>
      <c r="N55" s="38"/>
      <c r="O55" s="37">
        <v>50</v>
      </c>
      <c r="P55" s="7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3"/>
      <c r="R55" s="563"/>
      <c r="S55" s="563"/>
      <c r="T55" s="56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561">
        <v>4680115881419</v>
      </c>
      <c r="E56" s="56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147</v>
      </c>
      <c r="M56" s="38" t="s">
        <v>116</v>
      </c>
      <c r="N56" s="38"/>
      <c r="O56" s="37">
        <v>50</v>
      </c>
      <c r="P56" s="7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3"/>
      <c r="R56" s="563"/>
      <c r="S56" s="563"/>
      <c r="T56" s="56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91</v>
      </c>
      <c r="AK56" s="84">
        <v>1215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568"/>
      <c r="B57" s="568"/>
      <c r="C57" s="568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9"/>
      <c r="P57" s="565" t="s">
        <v>40</v>
      </c>
      <c r="Q57" s="566"/>
      <c r="R57" s="566"/>
      <c r="S57" s="566"/>
      <c r="T57" s="566"/>
      <c r="U57" s="566"/>
      <c r="V57" s="56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568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5" t="s">
        <v>40</v>
      </c>
      <c r="Q58" s="566"/>
      <c r="R58" s="566"/>
      <c r="S58" s="566"/>
      <c r="T58" s="566"/>
      <c r="U58" s="566"/>
      <c r="V58" s="56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560" t="s">
        <v>148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66"/>
      <c r="AB59" s="66"/>
      <c r="AC59" s="80"/>
    </row>
    <row r="60" spans="1:68" ht="16.5" customHeight="1" x14ac:dyDescent="0.25">
      <c r="A60" s="63" t="s">
        <v>149</v>
      </c>
      <c r="B60" s="63" t="s">
        <v>150</v>
      </c>
      <c r="C60" s="36">
        <v>4301020298</v>
      </c>
      <c r="D60" s="561">
        <v>4680115881440</v>
      </c>
      <c r="E60" s="56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45</v>
      </c>
      <c r="M60" s="38" t="s">
        <v>116</v>
      </c>
      <c r="N60" s="38"/>
      <c r="O60" s="37">
        <v>50</v>
      </c>
      <c r="P60" s="7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3"/>
      <c r="R60" s="563"/>
      <c r="S60" s="563"/>
      <c r="T60" s="56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151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152</v>
      </c>
      <c r="B61" s="63" t="s">
        <v>153</v>
      </c>
      <c r="C61" s="36">
        <v>4301020358</v>
      </c>
      <c r="D61" s="561">
        <v>4680115885950</v>
      </c>
      <c r="E61" s="56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3"/>
      <c r="R61" s="563"/>
      <c r="S61" s="563"/>
      <c r="T61" s="56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4301020296</v>
      </c>
      <c r="D62" s="561">
        <v>4680115881433</v>
      </c>
      <c r="E62" s="56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90</v>
      </c>
      <c r="M62" s="38" t="s">
        <v>116</v>
      </c>
      <c r="N62" s="38"/>
      <c r="O62" s="37">
        <v>50</v>
      </c>
      <c r="P62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3"/>
      <c r="R62" s="563"/>
      <c r="S62" s="563"/>
      <c r="T62" s="56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91</v>
      </c>
      <c r="AK62" s="84">
        <v>37.799999999999997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568"/>
      <c r="B63" s="568"/>
      <c r="C63" s="568"/>
      <c r="D63" s="568"/>
      <c r="E63" s="568"/>
      <c r="F63" s="568"/>
      <c r="G63" s="568"/>
      <c r="H63" s="568"/>
      <c r="I63" s="568"/>
      <c r="J63" s="568"/>
      <c r="K63" s="568"/>
      <c r="L63" s="568"/>
      <c r="M63" s="568"/>
      <c r="N63" s="568"/>
      <c r="O63" s="569"/>
      <c r="P63" s="565" t="s">
        <v>40</v>
      </c>
      <c r="Q63" s="566"/>
      <c r="R63" s="566"/>
      <c r="S63" s="566"/>
      <c r="T63" s="566"/>
      <c r="U63" s="566"/>
      <c r="V63" s="56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568"/>
      <c r="B64" s="568"/>
      <c r="C64" s="568"/>
      <c r="D64" s="568"/>
      <c r="E64" s="568"/>
      <c r="F64" s="568"/>
      <c r="G64" s="568"/>
      <c r="H64" s="568"/>
      <c r="I64" s="568"/>
      <c r="J64" s="568"/>
      <c r="K64" s="568"/>
      <c r="L64" s="568"/>
      <c r="M64" s="568"/>
      <c r="N64" s="568"/>
      <c r="O64" s="569"/>
      <c r="P64" s="565" t="s">
        <v>40</v>
      </c>
      <c r="Q64" s="566"/>
      <c r="R64" s="566"/>
      <c r="S64" s="566"/>
      <c r="T64" s="566"/>
      <c r="U64" s="566"/>
      <c r="V64" s="56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560" t="s">
        <v>78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66"/>
      <c r="AB65" s="66"/>
      <c r="AC65" s="80"/>
    </row>
    <row r="66" spans="1:68" ht="27" customHeight="1" x14ac:dyDescent="0.25">
      <c r="A66" s="63" t="s">
        <v>156</v>
      </c>
      <c r="B66" s="63" t="s">
        <v>157</v>
      </c>
      <c r="C66" s="36">
        <v>4301031243</v>
      </c>
      <c r="D66" s="561">
        <v>4680115885073</v>
      </c>
      <c r="E66" s="56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3"/>
      <c r="R66" s="563"/>
      <c r="S66" s="563"/>
      <c r="T66" s="56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158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4301031241</v>
      </c>
      <c r="D67" s="561">
        <v>4680115885059</v>
      </c>
      <c r="E67" s="56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3"/>
      <c r="R67" s="563"/>
      <c r="S67" s="563"/>
      <c r="T67" s="56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161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162</v>
      </c>
      <c r="B68" s="63" t="s">
        <v>163</v>
      </c>
      <c r="C68" s="36">
        <v>4301031316</v>
      </c>
      <c r="D68" s="561">
        <v>4680115885097</v>
      </c>
      <c r="E68" s="56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3"/>
      <c r="R68" s="563"/>
      <c r="S68" s="563"/>
      <c r="T68" s="56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164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568"/>
      <c r="B69" s="568"/>
      <c r="C69" s="568"/>
      <c r="D69" s="568"/>
      <c r="E69" s="568"/>
      <c r="F69" s="568"/>
      <c r="G69" s="568"/>
      <c r="H69" s="568"/>
      <c r="I69" s="568"/>
      <c r="J69" s="568"/>
      <c r="K69" s="568"/>
      <c r="L69" s="568"/>
      <c r="M69" s="568"/>
      <c r="N69" s="568"/>
      <c r="O69" s="569"/>
      <c r="P69" s="565" t="s">
        <v>40</v>
      </c>
      <c r="Q69" s="566"/>
      <c r="R69" s="566"/>
      <c r="S69" s="566"/>
      <c r="T69" s="566"/>
      <c r="U69" s="566"/>
      <c r="V69" s="56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568"/>
      <c r="B70" s="568"/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8"/>
      <c r="O70" s="569"/>
      <c r="P70" s="565" t="s">
        <v>40</v>
      </c>
      <c r="Q70" s="566"/>
      <c r="R70" s="566"/>
      <c r="S70" s="566"/>
      <c r="T70" s="566"/>
      <c r="U70" s="566"/>
      <c r="V70" s="56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560" t="s">
        <v>84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66"/>
      <c r="AB71" s="66"/>
      <c r="AC71" s="80"/>
    </row>
    <row r="72" spans="1:68" ht="16.5" customHeight="1" x14ac:dyDescent="0.25">
      <c r="A72" s="63" t="s">
        <v>165</v>
      </c>
      <c r="B72" s="63" t="s">
        <v>166</v>
      </c>
      <c r="C72" s="36">
        <v>4301051838</v>
      </c>
      <c r="D72" s="561">
        <v>4680115881891</v>
      </c>
      <c r="E72" s="56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3"/>
      <c r="R72" s="563"/>
      <c r="S72" s="563"/>
      <c r="T72" s="56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167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168</v>
      </c>
      <c r="B73" s="63" t="s">
        <v>169</v>
      </c>
      <c r="C73" s="36">
        <v>4301051846</v>
      </c>
      <c r="D73" s="561">
        <v>4680115885769</v>
      </c>
      <c r="E73" s="56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7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3"/>
      <c r="R73" s="563"/>
      <c r="S73" s="563"/>
      <c r="T73" s="56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170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171</v>
      </c>
      <c r="B74" s="63" t="s">
        <v>172</v>
      </c>
      <c r="C74" s="36">
        <v>4301051837</v>
      </c>
      <c r="D74" s="561">
        <v>4680115884311</v>
      </c>
      <c r="E74" s="56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7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3"/>
      <c r="R74" s="563"/>
      <c r="S74" s="563"/>
      <c r="T74" s="56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4301051844</v>
      </c>
      <c r="D75" s="561">
        <v>4680115885929</v>
      </c>
      <c r="E75" s="56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3"/>
      <c r="R75" s="563"/>
      <c r="S75" s="563"/>
      <c r="T75" s="56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170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4301051929</v>
      </c>
      <c r="D76" s="561">
        <v>4680115884403</v>
      </c>
      <c r="E76" s="56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3"/>
      <c r="R76" s="563"/>
      <c r="S76" s="563"/>
      <c r="T76" s="56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568"/>
      <c r="B77" s="568"/>
      <c r="C77" s="568"/>
      <c r="D77" s="568"/>
      <c r="E77" s="568"/>
      <c r="F77" s="568"/>
      <c r="G77" s="568"/>
      <c r="H77" s="568"/>
      <c r="I77" s="568"/>
      <c r="J77" s="568"/>
      <c r="K77" s="568"/>
      <c r="L77" s="568"/>
      <c r="M77" s="568"/>
      <c r="N77" s="568"/>
      <c r="O77" s="569"/>
      <c r="P77" s="565" t="s">
        <v>40</v>
      </c>
      <c r="Q77" s="566"/>
      <c r="R77" s="566"/>
      <c r="S77" s="566"/>
      <c r="T77" s="566"/>
      <c r="U77" s="566"/>
      <c r="V77" s="56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568"/>
      <c r="B78" s="568"/>
      <c r="C78" s="568"/>
      <c r="D78" s="568"/>
      <c r="E78" s="568"/>
      <c r="F78" s="568"/>
      <c r="G78" s="568"/>
      <c r="H78" s="568"/>
      <c r="I78" s="568"/>
      <c r="J78" s="568"/>
      <c r="K78" s="568"/>
      <c r="L78" s="568"/>
      <c r="M78" s="568"/>
      <c r="N78" s="568"/>
      <c r="O78" s="569"/>
      <c r="P78" s="565" t="s">
        <v>40</v>
      </c>
      <c r="Q78" s="566"/>
      <c r="R78" s="566"/>
      <c r="S78" s="566"/>
      <c r="T78" s="566"/>
      <c r="U78" s="566"/>
      <c r="V78" s="56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560" t="s">
        <v>178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66"/>
      <c r="AB79" s="66"/>
      <c r="AC79" s="80"/>
    </row>
    <row r="80" spans="1:68" ht="27" customHeight="1" x14ac:dyDescent="0.25">
      <c r="A80" s="63" t="s">
        <v>179</v>
      </c>
      <c r="B80" s="63" t="s">
        <v>180</v>
      </c>
      <c r="C80" s="36">
        <v>4301060455</v>
      </c>
      <c r="D80" s="561">
        <v>4680115881532</v>
      </c>
      <c r="E80" s="56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45</v>
      </c>
      <c r="M80" s="38" t="s">
        <v>98</v>
      </c>
      <c r="N80" s="38"/>
      <c r="O80" s="37">
        <v>30</v>
      </c>
      <c r="P80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3"/>
      <c r="R80" s="563"/>
      <c r="S80" s="563"/>
      <c r="T80" s="56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181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182</v>
      </c>
      <c r="B81" s="63" t="s">
        <v>183</v>
      </c>
      <c r="C81" s="36">
        <v>4301060351</v>
      </c>
      <c r="D81" s="561">
        <v>4680115881464</v>
      </c>
      <c r="E81" s="56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45</v>
      </c>
      <c r="M81" s="38" t="s">
        <v>88</v>
      </c>
      <c r="N81" s="38"/>
      <c r="O81" s="37">
        <v>30</v>
      </c>
      <c r="P81" s="7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3"/>
      <c r="R81" s="563"/>
      <c r="S81" s="563"/>
      <c r="T81" s="56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184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568"/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9"/>
      <c r="P82" s="565" t="s">
        <v>40</v>
      </c>
      <c r="Q82" s="566"/>
      <c r="R82" s="566"/>
      <c r="S82" s="566"/>
      <c r="T82" s="566"/>
      <c r="U82" s="566"/>
      <c r="V82" s="56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568"/>
      <c r="B83" s="568"/>
      <c r="C83" s="568"/>
      <c r="D83" s="568"/>
      <c r="E83" s="568"/>
      <c r="F83" s="568"/>
      <c r="G83" s="568"/>
      <c r="H83" s="568"/>
      <c r="I83" s="568"/>
      <c r="J83" s="568"/>
      <c r="K83" s="568"/>
      <c r="L83" s="568"/>
      <c r="M83" s="568"/>
      <c r="N83" s="568"/>
      <c r="O83" s="569"/>
      <c r="P83" s="565" t="s">
        <v>40</v>
      </c>
      <c r="Q83" s="566"/>
      <c r="R83" s="566"/>
      <c r="S83" s="566"/>
      <c r="T83" s="566"/>
      <c r="U83" s="566"/>
      <c r="V83" s="56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576" t="s">
        <v>185</v>
      </c>
      <c r="B84" s="576"/>
      <c r="C84" s="576"/>
      <c r="D84" s="576"/>
      <c r="E84" s="576"/>
      <c r="F84" s="576"/>
      <c r="G84" s="576"/>
      <c r="H84" s="576"/>
      <c r="I84" s="576"/>
      <c r="J84" s="576"/>
      <c r="K84" s="576"/>
      <c r="L84" s="576"/>
      <c r="M84" s="576"/>
      <c r="N84" s="576"/>
      <c r="O84" s="576"/>
      <c r="P84" s="576"/>
      <c r="Q84" s="576"/>
      <c r="R84" s="576"/>
      <c r="S84" s="576"/>
      <c r="T84" s="576"/>
      <c r="U84" s="576"/>
      <c r="V84" s="576"/>
      <c r="W84" s="576"/>
      <c r="X84" s="576"/>
      <c r="Y84" s="576"/>
      <c r="Z84" s="576"/>
      <c r="AA84" s="65"/>
      <c r="AB84" s="65"/>
      <c r="AC84" s="79"/>
    </row>
    <row r="85" spans="1:68" ht="14.25" customHeight="1" x14ac:dyDescent="0.25">
      <c r="A85" s="560" t="s">
        <v>112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66"/>
      <c r="AB85" s="66"/>
      <c r="AC85" s="80"/>
    </row>
    <row r="86" spans="1:68" ht="27" customHeight="1" x14ac:dyDescent="0.25">
      <c r="A86" s="63" t="s">
        <v>186</v>
      </c>
      <c r="B86" s="63" t="s">
        <v>187</v>
      </c>
      <c r="C86" s="36">
        <v>4301011468</v>
      </c>
      <c r="D86" s="561">
        <v>4680115881327</v>
      </c>
      <c r="E86" s="56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98</v>
      </c>
      <c r="N86" s="38"/>
      <c r="O86" s="37">
        <v>50</v>
      </c>
      <c r="P86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3"/>
      <c r="R86" s="563"/>
      <c r="S86" s="563"/>
      <c r="T86" s="56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188</v>
      </c>
      <c r="AG86" s="78"/>
      <c r="AJ86" s="84" t="s">
        <v>91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189</v>
      </c>
      <c r="B87" s="63" t="s">
        <v>190</v>
      </c>
      <c r="C87" s="36">
        <v>4301011476</v>
      </c>
      <c r="D87" s="561">
        <v>4680115881518</v>
      </c>
      <c r="E87" s="56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7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3"/>
      <c r="R87" s="563"/>
      <c r="S87" s="563"/>
      <c r="T87" s="56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188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4301011443</v>
      </c>
      <c r="D88" s="561">
        <v>4680115881303</v>
      </c>
      <c r="E88" s="56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193</v>
      </c>
      <c r="M88" s="38" t="s">
        <v>98</v>
      </c>
      <c r="N88" s="38"/>
      <c r="O88" s="37">
        <v>50</v>
      </c>
      <c r="P88" s="77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3"/>
      <c r="R88" s="563"/>
      <c r="S88" s="563"/>
      <c r="T88" s="56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188</v>
      </c>
      <c r="AG88" s="78"/>
      <c r="AJ88" s="84" t="s">
        <v>91</v>
      </c>
      <c r="AK88" s="84">
        <v>2025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568"/>
      <c r="B89" s="568"/>
      <c r="C89" s="568"/>
      <c r="D89" s="568"/>
      <c r="E89" s="568"/>
      <c r="F89" s="568"/>
      <c r="G89" s="568"/>
      <c r="H89" s="568"/>
      <c r="I89" s="568"/>
      <c r="J89" s="568"/>
      <c r="K89" s="568"/>
      <c r="L89" s="568"/>
      <c r="M89" s="568"/>
      <c r="N89" s="568"/>
      <c r="O89" s="569"/>
      <c r="P89" s="565" t="s">
        <v>40</v>
      </c>
      <c r="Q89" s="566"/>
      <c r="R89" s="566"/>
      <c r="S89" s="566"/>
      <c r="T89" s="566"/>
      <c r="U89" s="566"/>
      <c r="V89" s="56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568"/>
      <c r="B90" s="568"/>
      <c r="C90" s="568"/>
      <c r="D90" s="568"/>
      <c r="E90" s="568"/>
      <c r="F90" s="568"/>
      <c r="G90" s="568"/>
      <c r="H90" s="568"/>
      <c r="I90" s="568"/>
      <c r="J90" s="568"/>
      <c r="K90" s="568"/>
      <c r="L90" s="568"/>
      <c r="M90" s="568"/>
      <c r="N90" s="568"/>
      <c r="O90" s="569"/>
      <c r="P90" s="565" t="s">
        <v>40</v>
      </c>
      <c r="Q90" s="566"/>
      <c r="R90" s="566"/>
      <c r="S90" s="566"/>
      <c r="T90" s="566"/>
      <c r="U90" s="566"/>
      <c r="V90" s="56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560" t="s">
        <v>84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66"/>
      <c r="AB91" s="66"/>
      <c r="AC91" s="80"/>
    </row>
    <row r="92" spans="1:68" ht="16.5" customHeight="1" x14ac:dyDescent="0.25">
      <c r="A92" s="63" t="s">
        <v>194</v>
      </c>
      <c r="B92" s="63" t="s">
        <v>195</v>
      </c>
      <c r="C92" s="36">
        <v>4301051712</v>
      </c>
      <c r="D92" s="561">
        <v>4607091386967</v>
      </c>
      <c r="E92" s="56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45</v>
      </c>
      <c r="M92" s="38" t="s">
        <v>98</v>
      </c>
      <c r="N92" s="38"/>
      <c r="O92" s="37">
        <v>45</v>
      </c>
      <c r="P92" s="77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3"/>
      <c r="R92" s="563"/>
      <c r="S92" s="563"/>
      <c r="T92" s="56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196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197</v>
      </c>
      <c r="B93" s="63" t="s">
        <v>198</v>
      </c>
      <c r="C93" s="36">
        <v>4301051788</v>
      </c>
      <c r="D93" s="561">
        <v>4680115884953</v>
      </c>
      <c r="E93" s="56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7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3"/>
      <c r="R93" s="563"/>
      <c r="S93" s="563"/>
      <c r="T93" s="56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199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200</v>
      </c>
      <c r="B94" s="63" t="s">
        <v>201</v>
      </c>
      <c r="C94" s="36">
        <v>4301051718</v>
      </c>
      <c r="D94" s="561">
        <v>4607091385731</v>
      </c>
      <c r="E94" s="56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98</v>
      </c>
      <c r="N94" s="38"/>
      <c r="O94" s="37">
        <v>45</v>
      </c>
      <c r="P94" s="77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3"/>
      <c r="R94" s="563"/>
      <c r="S94" s="563"/>
      <c r="T94" s="56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202</v>
      </c>
      <c r="B95" s="63" t="s">
        <v>203</v>
      </c>
      <c r="C95" s="36">
        <v>4301051438</v>
      </c>
      <c r="D95" s="561">
        <v>4680115880894</v>
      </c>
      <c r="E95" s="56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7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3"/>
      <c r="R95" s="563"/>
      <c r="S95" s="563"/>
      <c r="T95" s="56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204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568"/>
      <c r="B96" s="568"/>
      <c r="C96" s="568"/>
      <c r="D96" s="568"/>
      <c r="E96" s="568"/>
      <c r="F96" s="568"/>
      <c r="G96" s="568"/>
      <c r="H96" s="568"/>
      <c r="I96" s="568"/>
      <c r="J96" s="568"/>
      <c r="K96" s="568"/>
      <c r="L96" s="568"/>
      <c r="M96" s="568"/>
      <c r="N96" s="568"/>
      <c r="O96" s="569"/>
      <c r="P96" s="565" t="s">
        <v>40</v>
      </c>
      <c r="Q96" s="566"/>
      <c r="R96" s="566"/>
      <c r="S96" s="566"/>
      <c r="T96" s="566"/>
      <c r="U96" s="566"/>
      <c r="V96" s="56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568"/>
      <c r="B97" s="568"/>
      <c r="C97" s="568"/>
      <c r="D97" s="568"/>
      <c r="E97" s="568"/>
      <c r="F97" s="568"/>
      <c r="G97" s="568"/>
      <c r="H97" s="568"/>
      <c r="I97" s="568"/>
      <c r="J97" s="568"/>
      <c r="K97" s="568"/>
      <c r="L97" s="568"/>
      <c r="M97" s="568"/>
      <c r="N97" s="568"/>
      <c r="O97" s="569"/>
      <c r="P97" s="565" t="s">
        <v>40</v>
      </c>
      <c r="Q97" s="566"/>
      <c r="R97" s="566"/>
      <c r="S97" s="566"/>
      <c r="T97" s="566"/>
      <c r="U97" s="566"/>
      <c r="V97" s="56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576" t="s">
        <v>205</v>
      </c>
      <c r="B98" s="576"/>
      <c r="C98" s="576"/>
      <c r="D98" s="576"/>
      <c r="E98" s="576"/>
      <c r="F98" s="576"/>
      <c r="G98" s="576"/>
      <c r="H98" s="576"/>
      <c r="I98" s="576"/>
      <c r="J98" s="576"/>
      <c r="K98" s="576"/>
      <c r="L98" s="576"/>
      <c r="M98" s="576"/>
      <c r="N98" s="576"/>
      <c r="O98" s="576"/>
      <c r="P98" s="576"/>
      <c r="Q98" s="576"/>
      <c r="R98" s="576"/>
      <c r="S98" s="576"/>
      <c r="T98" s="576"/>
      <c r="U98" s="576"/>
      <c r="V98" s="576"/>
      <c r="W98" s="576"/>
      <c r="X98" s="576"/>
      <c r="Y98" s="576"/>
      <c r="Z98" s="576"/>
      <c r="AA98" s="65"/>
      <c r="AB98" s="65"/>
      <c r="AC98" s="79"/>
    </row>
    <row r="99" spans="1:68" ht="14.25" customHeight="1" x14ac:dyDescent="0.25">
      <c r="A99" s="560" t="s">
        <v>112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66"/>
      <c r="AB99" s="66"/>
      <c r="AC99" s="80"/>
    </row>
    <row r="100" spans="1:68" ht="37.5" customHeight="1" x14ac:dyDescent="0.25">
      <c r="A100" s="63" t="s">
        <v>206</v>
      </c>
      <c r="B100" s="63" t="s">
        <v>207</v>
      </c>
      <c r="C100" s="36">
        <v>4301011514</v>
      </c>
      <c r="D100" s="561">
        <v>4680115882133</v>
      </c>
      <c r="E100" s="56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7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3"/>
      <c r="R100" s="563"/>
      <c r="S100" s="563"/>
      <c r="T100" s="56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208</v>
      </c>
      <c r="AG100" s="78"/>
      <c r="AJ100" s="84" t="s">
        <v>91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209</v>
      </c>
      <c r="B101" s="63" t="s">
        <v>210</v>
      </c>
      <c r="C101" s="36">
        <v>4301011417</v>
      </c>
      <c r="D101" s="561">
        <v>4680115880269</v>
      </c>
      <c r="E101" s="56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45</v>
      </c>
      <c r="M101" s="38" t="s">
        <v>88</v>
      </c>
      <c r="N101" s="38"/>
      <c r="O101" s="37">
        <v>50</v>
      </c>
      <c r="P101" s="7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3"/>
      <c r="R101" s="563"/>
      <c r="S101" s="563"/>
      <c r="T101" s="56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208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211</v>
      </c>
      <c r="B102" s="63" t="s">
        <v>212</v>
      </c>
      <c r="C102" s="36">
        <v>4301011415</v>
      </c>
      <c r="D102" s="561">
        <v>4680115880429</v>
      </c>
      <c r="E102" s="56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213</v>
      </c>
      <c r="M102" s="38" t="s">
        <v>88</v>
      </c>
      <c r="N102" s="38"/>
      <c r="O102" s="37">
        <v>50</v>
      </c>
      <c r="P102" s="7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3"/>
      <c r="R102" s="563"/>
      <c r="S102" s="563"/>
      <c r="T102" s="56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208</v>
      </c>
      <c r="AG102" s="78"/>
      <c r="AJ102" s="84" t="s">
        <v>91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214</v>
      </c>
      <c r="B103" s="63" t="s">
        <v>215</v>
      </c>
      <c r="C103" s="36">
        <v>4301011462</v>
      </c>
      <c r="D103" s="561">
        <v>4680115881457</v>
      </c>
      <c r="E103" s="56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7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3"/>
      <c r="R103" s="563"/>
      <c r="S103" s="563"/>
      <c r="T103" s="56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208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568"/>
      <c r="B104" s="568"/>
      <c r="C104" s="568"/>
      <c r="D104" s="568"/>
      <c r="E104" s="568"/>
      <c r="F104" s="568"/>
      <c r="G104" s="568"/>
      <c r="H104" s="568"/>
      <c r="I104" s="568"/>
      <c r="J104" s="568"/>
      <c r="K104" s="568"/>
      <c r="L104" s="568"/>
      <c r="M104" s="568"/>
      <c r="N104" s="568"/>
      <c r="O104" s="569"/>
      <c r="P104" s="565" t="s">
        <v>40</v>
      </c>
      <c r="Q104" s="566"/>
      <c r="R104" s="566"/>
      <c r="S104" s="566"/>
      <c r="T104" s="566"/>
      <c r="U104" s="566"/>
      <c r="V104" s="56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568"/>
      <c r="B105" s="568"/>
      <c r="C105" s="568"/>
      <c r="D105" s="568"/>
      <c r="E105" s="568"/>
      <c r="F105" s="568"/>
      <c r="G105" s="568"/>
      <c r="H105" s="568"/>
      <c r="I105" s="568"/>
      <c r="J105" s="568"/>
      <c r="K105" s="568"/>
      <c r="L105" s="568"/>
      <c r="M105" s="568"/>
      <c r="N105" s="568"/>
      <c r="O105" s="569"/>
      <c r="P105" s="565" t="s">
        <v>40</v>
      </c>
      <c r="Q105" s="566"/>
      <c r="R105" s="566"/>
      <c r="S105" s="566"/>
      <c r="T105" s="566"/>
      <c r="U105" s="566"/>
      <c r="V105" s="56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560" t="s">
        <v>148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66"/>
      <c r="AB106" s="66"/>
      <c r="AC106" s="80"/>
    </row>
    <row r="107" spans="1:68" ht="16.5" customHeight="1" x14ac:dyDescent="0.25">
      <c r="A107" s="63" t="s">
        <v>216</v>
      </c>
      <c r="B107" s="63" t="s">
        <v>217</v>
      </c>
      <c r="C107" s="36">
        <v>4301020345</v>
      </c>
      <c r="D107" s="561">
        <v>4680115881488</v>
      </c>
      <c r="E107" s="56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7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3"/>
      <c r="R107" s="563"/>
      <c r="S107" s="563"/>
      <c r="T107" s="56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218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219</v>
      </c>
      <c r="B108" s="63" t="s">
        <v>220</v>
      </c>
      <c r="C108" s="36">
        <v>4301020346</v>
      </c>
      <c r="D108" s="561">
        <v>4680115882775</v>
      </c>
      <c r="E108" s="56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3"/>
      <c r="R108" s="563"/>
      <c r="S108" s="563"/>
      <c r="T108" s="56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218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221</v>
      </c>
      <c r="B109" s="63" t="s">
        <v>222</v>
      </c>
      <c r="C109" s="36">
        <v>4301020344</v>
      </c>
      <c r="D109" s="561">
        <v>4680115880658</v>
      </c>
      <c r="E109" s="56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3"/>
      <c r="R109" s="563"/>
      <c r="S109" s="563"/>
      <c r="T109" s="56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218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568"/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9"/>
      <c r="P110" s="565" t="s">
        <v>40</v>
      </c>
      <c r="Q110" s="566"/>
      <c r="R110" s="566"/>
      <c r="S110" s="566"/>
      <c r="T110" s="566"/>
      <c r="U110" s="566"/>
      <c r="V110" s="56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568"/>
      <c r="B111" s="568"/>
      <c r="C111" s="568"/>
      <c r="D111" s="568"/>
      <c r="E111" s="568"/>
      <c r="F111" s="568"/>
      <c r="G111" s="568"/>
      <c r="H111" s="568"/>
      <c r="I111" s="568"/>
      <c r="J111" s="568"/>
      <c r="K111" s="568"/>
      <c r="L111" s="568"/>
      <c r="M111" s="568"/>
      <c r="N111" s="568"/>
      <c r="O111" s="569"/>
      <c r="P111" s="565" t="s">
        <v>40</v>
      </c>
      <c r="Q111" s="566"/>
      <c r="R111" s="566"/>
      <c r="S111" s="566"/>
      <c r="T111" s="566"/>
      <c r="U111" s="566"/>
      <c r="V111" s="56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560" t="s">
        <v>84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66"/>
      <c r="AB112" s="66"/>
      <c r="AC112" s="80"/>
    </row>
    <row r="113" spans="1:68" ht="16.5" customHeight="1" x14ac:dyDescent="0.25">
      <c r="A113" s="63" t="s">
        <v>223</v>
      </c>
      <c r="B113" s="63" t="s">
        <v>224</v>
      </c>
      <c r="C113" s="36">
        <v>4301051724</v>
      </c>
      <c r="D113" s="561">
        <v>4607091385168</v>
      </c>
      <c r="E113" s="56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45</v>
      </c>
      <c r="M113" s="38" t="s">
        <v>98</v>
      </c>
      <c r="N113" s="38"/>
      <c r="O113" s="37">
        <v>45</v>
      </c>
      <c r="P113" s="7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3"/>
      <c r="R113" s="563"/>
      <c r="S113" s="563"/>
      <c r="T113" s="56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225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226</v>
      </c>
      <c r="B114" s="63" t="s">
        <v>227</v>
      </c>
      <c r="C114" s="36">
        <v>4301051730</v>
      </c>
      <c r="D114" s="561">
        <v>4607091383256</v>
      </c>
      <c r="E114" s="56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98</v>
      </c>
      <c r="N114" s="38"/>
      <c r="O114" s="37">
        <v>45</v>
      </c>
      <c r="P114" s="7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3"/>
      <c r="R114" s="563"/>
      <c r="S114" s="563"/>
      <c r="T114" s="56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225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228</v>
      </c>
      <c r="B115" s="63" t="s">
        <v>229</v>
      </c>
      <c r="C115" s="36">
        <v>4301051721</v>
      </c>
      <c r="D115" s="561">
        <v>4607091385748</v>
      </c>
      <c r="E115" s="56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45</v>
      </c>
      <c r="M115" s="38" t="s">
        <v>98</v>
      </c>
      <c r="N115" s="38"/>
      <c r="O115" s="37">
        <v>45</v>
      </c>
      <c r="P115" s="7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3"/>
      <c r="R115" s="563"/>
      <c r="S115" s="563"/>
      <c r="T115" s="56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225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230</v>
      </c>
      <c r="B116" s="63" t="s">
        <v>231</v>
      </c>
      <c r="C116" s="36">
        <v>4301051740</v>
      </c>
      <c r="D116" s="561">
        <v>4680115884533</v>
      </c>
      <c r="E116" s="56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90</v>
      </c>
      <c r="M116" s="38" t="s">
        <v>88</v>
      </c>
      <c r="N116" s="38"/>
      <c r="O116" s="37">
        <v>45</v>
      </c>
      <c r="P116" s="76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3"/>
      <c r="R116" s="563"/>
      <c r="S116" s="563"/>
      <c r="T116" s="56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232</v>
      </c>
      <c r="AG116" s="78"/>
      <c r="AJ116" s="84" t="s">
        <v>91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568"/>
      <c r="B117" s="568"/>
      <c r="C117" s="568"/>
      <c r="D117" s="568"/>
      <c r="E117" s="568"/>
      <c r="F117" s="568"/>
      <c r="G117" s="568"/>
      <c r="H117" s="568"/>
      <c r="I117" s="568"/>
      <c r="J117" s="568"/>
      <c r="K117" s="568"/>
      <c r="L117" s="568"/>
      <c r="M117" s="568"/>
      <c r="N117" s="568"/>
      <c r="O117" s="569"/>
      <c r="P117" s="565" t="s">
        <v>40</v>
      </c>
      <c r="Q117" s="566"/>
      <c r="R117" s="566"/>
      <c r="S117" s="566"/>
      <c r="T117" s="566"/>
      <c r="U117" s="566"/>
      <c r="V117" s="56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568"/>
      <c r="B118" s="568"/>
      <c r="C118" s="568"/>
      <c r="D118" s="568"/>
      <c r="E118" s="568"/>
      <c r="F118" s="568"/>
      <c r="G118" s="568"/>
      <c r="H118" s="568"/>
      <c r="I118" s="568"/>
      <c r="J118" s="568"/>
      <c r="K118" s="568"/>
      <c r="L118" s="568"/>
      <c r="M118" s="568"/>
      <c r="N118" s="568"/>
      <c r="O118" s="569"/>
      <c r="P118" s="565" t="s">
        <v>40</v>
      </c>
      <c r="Q118" s="566"/>
      <c r="R118" s="566"/>
      <c r="S118" s="566"/>
      <c r="T118" s="566"/>
      <c r="U118" s="566"/>
      <c r="V118" s="56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560" t="s">
        <v>178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66"/>
      <c r="AB119" s="66"/>
      <c r="AC119" s="80"/>
    </row>
    <row r="120" spans="1:68" ht="16.5" customHeight="1" x14ac:dyDescent="0.25">
      <c r="A120" s="63" t="s">
        <v>233</v>
      </c>
      <c r="B120" s="63" t="s">
        <v>234</v>
      </c>
      <c r="C120" s="36">
        <v>4301060317</v>
      </c>
      <c r="D120" s="561">
        <v>4680115880238</v>
      </c>
      <c r="E120" s="56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90</v>
      </c>
      <c r="M120" s="38" t="s">
        <v>88</v>
      </c>
      <c r="N120" s="38"/>
      <c r="O120" s="37">
        <v>40</v>
      </c>
      <c r="P120" s="7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3"/>
      <c r="R120" s="563"/>
      <c r="S120" s="563"/>
      <c r="T120" s="56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235</v>
      </c>
      <c r="AG120" s="78"/>
      <c r="AJ120" s="84" t="s">
        <v>91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68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5" t="s">
        <v>40</v>
      </c>
      <c r="Q121" s="566"/>
      <c r="R121" s="566"/>
      <c r="S121" s="566"/>
      <c r="T121" s="566"/>
      <c r="U121" s="566"/>
      <c r="V121" s="56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5" t="s">
        <v>40</v>
      </c>
      <c r="Q122" s="566"/>
      <c r="R122" s="566"/>
      <c r="S122" s="566"/>
      <c r="T122" s="566"/>
      <c r="U122" s="566"/>
      <c r="V122" s="56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576" t="s">
        <v>236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65"/>
      <c r="AB123" s="65"/>
      <c r="AC123" s="79"/>
    </row>
    <row r="124" spans="1:68" ht="14.25" customHeight="1" x14ac:dyDescent="0.25">
      <c r="A124" s="560" t="s">
        <v>112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66"/>
      <c r="AB124" s="66"/>
      <c r="AC124" s="80"/>
    </row>
    <row r="125" spans="1:68" ht="27" customHeight="1" x14ac:dyDescent="0.25">
      <c r="A125" s="63" t="s">
        <v>237</v>
      </c>
      <c r="B125" s="63" t="s">
        <v>238</v>
      </c>
      <c r="C125" s="36">
        <v>4301011562</v>
      </c>
      <c r="D125" s="561">
        <v>4680115882577</v>
      </c>
      <c r="E125" s="56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109</v>
      </c>
      <c r="N125" s="38"/>
      <c r="O125" s="37">
        <v>90</v>
      </c>
      <c r="P125" s="7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3"/>
      <c r="R125" s="563"/>
      <c r="S125" s="563"/>
      <c r="T125" s="56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237</v>
      </c>
      <c r="B126" s="63" t="s">
        <v>240</v>
      </c>
      <c r="C126" s="36">
        <v>4301011564</v>
      </c>
      <c r="D126" s="561">
        <v>4680115882577</v>
      </c>
      <c r="E126" s="56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109</v>
      </c>
      <c r="N126" s="38"/>
      <c r="O126" s="37">
        <v>90</v>
      </c>
      <c r="P126" s="7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3"/>
      <c r="R126" s="563"/>
      <c r="S126" s="563"/>
      <c r="T126" s="56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239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5" t="s">
        <v>40</v>
      </c>
      <c r="Q127" s="566"/>
      <c r="R127" s="566"/>
      <c r="S127" s="566"/>
      <c r="T127" s="566"/>
      <c r="U127" s="566"/>
      <c r="V127" s="56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68"/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9"/>
      <c r="P128" s="565" t="s">
        <v>40</v>
      </c>
      <c r="Q128" s="566"/>
      <c r="R128" s="566"/>
      <c r="S128" s="566"/>
      <c r="T128" s="566"/>
      <c r="U128" s="566"/>
      <c r="V128" s="56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560" t="s">
        <v>78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66"/>
      <c r="AB129" s="66"/>
      <c r="AC129" s="80"/>
    </row>
    <row r="130" spans="1:68" ht="27" customHeight="1" x14ac:dyDescent="0.25">
      <c r="A130" s="63" t="s">
        <v>241</v>
      </c>
      <c r="B130" s="63" t="s">
        <v>242</v>
      </c>
      <c r="C130" s="36">
        <v>4301031235</v>
      </c>
      <c r="D130" s="561">
        <v>4680115883444</v>
      </c>
      <c r="E130" s="56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109</v>
      </c>
      <c r="N130" s="38"/>
      <c r="O130" s="37">
        <v>90</v>
      </c>
      <c r="P13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3"/>
      <c r="R130" s="563"/>
      <c r="S130" s="563"/>
      <c r="T130" s="56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243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241</v>
      </c>
      <c r="B131" s="63" t="s">
        <v>244</v>
      </c>
      <c r="C131" s="36">
        <v>4301031234</v>
      </c>
      <c r="D131" s="561">
        <v>4680115883444</v>
      </c>
      <c r="E131" s="56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109</v>
      </c>
      <c r="N131" s="38"/>
      <c r="O131" s="37">
        <v>90</v>
      </c>
      <c r="P131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3"/>
      <c r="R131" s="563"/>
      <c r="S131" s="563"/>
      <c r="T131" s="56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243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68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5" t="s">
        <v>40</v>
      </c>
      <c r="Q132" s="566"/>
      <c r="R132" s="566"/>
      <c r="S132" s="566"/>
      <c r="T132" s="566"/>
      <c r="U132" s="566"/>
      <c r="V132" s="56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5" t="s">
        <v>40</v>
      </c>
      <c r="Q133" s="566"/>
      <c r="R133" s="566"/>
      <c r="S133" s="566"/>
      <c r="T133" s="566"/>
      <c r="U133" s="566"/>
      <c r="V133" s="56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60" t="s">
        <v>84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66"/>
      <c r="AB134" s="66"/>
      <c r="AC134" s="80"/>
    </row>
    <row r="135" spans="1:68" ht="16.5" customHeight="1" x14ac:dyDescent="0.25">
      <c r="A135" s="63" t="s">
        <v>245</v>
      </c>
      <c r="B135" s="63" t="s">
        <v>246</v>
      </c>
      <c r="C135" s="36">
        <v>4301051477</v>
      </c>
      <c r="D135" s="561">
        <v>4680115882584</v>
      </c>
      <c r="E135" s="56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7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3"/>
      <c r="R135" s="563"/>
      <c r="S135" s="563"/>
      <c r="T135" s="56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239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245</v>
      </c>
      <c r="B136" s="63" t="s">
        <v>247</v>
      </c>
      <c r="C136" s="36">
        <v>4301051476</v>
      </c>
      <c r="D136" s="561">
        <v>4680115882584</v>
      </c>
      <c r="E136" s="56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109</v>
      </c>
      <c r="N136" s="38"/>
      <c r="O136" s="37">
        <v>60</v>
      </c>
      <c r="P136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3"/>
      <c r="R136" s="563"/>
      <c r="S136" s="563"/>
      <c r="T136" s="56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239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68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5" t="s">
        <v>40</v>
      </c>
      <c r="Q137" s="566"/>
      <c r="R137" s="566"/>
      <c r="S137" s="566"/>
      <c r="T137" s="566"/>
      <c r="U137" s="566"/>
      <c r="V137" s="56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5" t="s">
        <v>40</v>
      </c>
      <c r="Q138" s="566"/>
      <c r="R138" s="566"/>
      <c r="S138" s="566"/>
      <c r="T138" s="566"/>
      <c r="U138" s="566"/>
      <c r="V138" s="56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576" t="s">
        <v>110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65"/>
      <c r="AB139" s="65"/>
      <c r="AC139" s="79"/>
    </row>
    <row r="140" spans="1:68" ht="14.25" customHeight="1" x14ac:dyDescent="0.25">
      <c r="A140" s="560" t="s">
        <v>112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66"/>
      <c r="AB140" s="66"/>
      <c r="AC140" s="80"/>
    </row>
    <row r="141" spans="1:68" ht="27" customHeight="1" x14ac:dyDescent="0.25">
      <c r="A141" s="63" t="s">
        <v>248</v>
      </c>
      <c r="B141" s="63" t="s">
        <v>249</v>
      </c>
      <c r="C141" s="36">
        <v>4301011705</v>
      </c>
      <c r="D141" s="561">
        <v>4607091384604</v>
      </c>
      <c r="E141" s="561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121</v>
      </c>
      <c r="L141" s="37" t="s">
        <v>45</v>
      </c>
      <c r="M141" s="38" t="s">
        <v>116</v>
      </c>
      <c r="N141" s="38"/>
      <c r="O141" s="37">
        <v>50</v>
      </c>
      <c r="P141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3"/>
      <c r="R141" s="563"/>
      <c r="S141" s="563"/>
      <c r="T141" s="56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250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251</v>
      </c>
      <c r="B142" s="63" t="s">
        <v>252</v>
      </c>
      <c r="C142" s="36">
        <v>4301012179</v>
      </c>
      <c r="D142" s="561">
        <v>4680115886810</v>
      </c>
      <c r="E142" s="561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116</v>
      </c>
      <c r="N142" s="38"/>
      <c r="O142" s="37">
        <v>55</v>
      </c>
      <c r="P142" s="753" t="s">
        <v>253</v>
      </c>
      <c r="Q142" s="563"/>
      <c r="R142" s="563"/>
      <c r="S142" s="563"/>
      <c r="T142" s="56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254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5" t="s">
        <v>40</v>
      </c>
      <c r="Q143" s="566"/>
      <c r="R143" s="566"/>
      <c r="S143" s="566"/>
      <c r="T143" s="566"/>
      <c r="U143" s="566"/>
      <c r="V143" s="567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568"/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9"/>
      <c r="P144" s="565" t="s">
        <v>40</v>
      </c>
      <c r="Q144" s="566"/>
      <c r="R144" s="566"/>
      <c r="S144" s="566"/>
      <c r="T144" s="566"/>
      <c r="U144" s="566"/>
      <c r="V144" s="567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560" t="s">
        <v>78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66"/>
      <c r="AB145" s="66"/>
      <c r="AC145" s="80"/>
    </row>
    <row r="146" spans="1:68" ht="16.5" customHeight="1" x14ac:dyDescent="0.25">
      <c r="A146" s="63" t="s">
        <v>255</v>
      </c>
      <c r="B146" s="63" t="s">
        <v>256</v>
      </c>
      <c r="C146" s="36">
        <v>4301030895</v>
      </c>
      <c r="D146" s="561">
        <v>4607091387667</v>
      </c>
      <c r="E146" s="561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45</v>
      </c>
      <c r="M146" s="38" t="s">
        <v>116</v>
      </c>
      <c r="N146" s="38"/>
      <c r="O146" s="37">
        <v>40</v>
      </c>
      <c r="P146" s="7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3"/>
      <c r="R146" s="563"/>
      <c r="S146" s="563"/>
      <c r="T146" s="56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257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258</v>
      </c>
      <c r="B147" s="63" t="s">
        <v>259</v>
      </c>
      <c r="C147" s="36">
        <v>4301030961</v>
      </c>
      <c r="D147" s="561">
        <v>4607091387636</v>
      </c>
      <c r="E147" s="561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7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3"/>
      <c r="R147" s="563"/>
      <c r="S147" s="563"/>
      <c r="T147" s="56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260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261</v>
      </c>
      <c r="B148" s="63" t="s">
        <v>262</v>
      </c>
      <c r="C148" s="36">
        <v>4301030963</v>
      </c>
      <c r="D148" s="561">
        <v>4607091382426</v>
      </c>
      <c r="E148" s="56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82</v>
      </c>
      <c r="N148" s="38"/>
      <c r="O148" s="37">
        <v>40</v>
      </c>
      <c r="P148" s="7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3"/>
      <c r="R148" s="563"/>
      <c r="S148" s="563"/>
      <c r="T148" s="56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263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568"/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9"/>
      <c r="P149" s="565" t="s">
        <v>40</v>
      </c>
      <c r="Q149" s="566"/>
      <c r="R149" s="566"/>
      <c r="S149" s="566"/>
      <c r="T149" s="566"/>
      <c r="U149" s="566"/>
      <c r="V149" s="567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568"/>
      <c r="B150" s="568"/>
      <c r="C150" s="568"/>
      <c r="D150" s="568"/>
      <c r="E150" s="568"/>
      <c r="F150" s="568"/>
      <c r="G150" s="568"/>
      <c r="H150" s="568"/>
      <c r="I150" s="568"/>
      <c r="J150" s="568"/>
      <c r="K150" s="568"/>
      <c r="L150" s="568"/>
      <c r="M150" s="568"/>
      <c r="N150" s="568"/>
      <c r="O150" s="569"/>
      <c r="P150" s="565" t="s">
        <v>40</v>
      </c>
      <c r="Q150" s="566"/>
      <c r="R150" s="566"/>
      <c r="S150" s="566"/>
      <c r="T150" s="566"/>
      <c r="U150" s="566"/>
      <c r="V150" s="567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584" t="s">
        <v>264</v>
      </c>
      <c r="B151" s="584"/>
      <c r="C151" s="584"/>
      <c r="D151" s="584"/>
      <c r="E151" s="584"/>
      <c r="F151" s="584"/>
      <c r="G151" s="584"/>
      <c r="H151" s="584"/>
      <c r="I151" s="584"/>
      <c r="J151" s="584"/>
      <c r="K151" s="584"/>
      <c r="L151" s="584"/>
      <c r="M151" s="584"/>
      <c r="N151" s="584"/>
      <c r="O151" s="584"/>
      <c r="P151" s="584"/>
      <c r="Q151" s="584"/>
      <c r="R151" s="584"/>
      <c r="S151" s="584"/>
      <c r="T151" s="584"/>
      <c r="U151" s="584"/>
      <c r="V151" s="584"/>
      <c r="W151" s="584"/>
      <c r="X151" s="584"/>
      <c r="Y151" s="584"/>
      <c r="Z151" s="584"/>
      <c r="AA151" s="54"/>
      <c r="AB151" s="54"/>
      <c r="AC151" s="54"/>
    </row>
    <row r="152" spans="1:68" ht="16.5" customHeight="1" x14ac:dyDescent="0.25">
      <c r="A152" s="576" t="s">
        <v>265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65"/>
      <c r="AB152" s="65"/>
      <c r="AC152" s="79"/>
    </row>
    <row r="153" spans="1:68" ht="14.25" customHeight="1" x14ac:dyDescent="0.25">
      <c r="A153" s="560" t="s">
        <v>148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66"/>
      <c r="AB153" s="66"/>
      <c r="AC153" s="80"/>
    </row>
    <row r="154" spans="1:68" ht="27" customHeight="1" x14ac:dyDescent="0.25">
      <c r="A154" s="63" t="s">
        <v>266</v>
      </c>
      <c r="B154" s="63" t="s">
        <v>267</v>
      </c>
      <c r="C154" s="36">
        <v>4301020323</v>
      </c>
      <c r="D154" s="561">
        <v>4680115886223</v>
      </c>
      <c r="E154" s="561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3"/>
      <c r="R154" s="563"/>
      <c r="S154" s="563"/>
      <c r="T154" s="56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268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568"/>
      <c r="B155" s="568"/>
      <c r="C155" s="568"/>
      <c r="D155" s="568"/>
      <c r="E155" s="568"/>
      <c r="F155" s="568"/>
      <c r="G155" s="568"/>
      <c r="H155" s="568"/>
      <c r="I155" s="568"/>
      <c r="J155" s="568"/>
      <c r="K155" s="568"/>
      <c r="L155" s="568"/>
      <c r="M155" s="568"/>
      <c r="N155" s="568"/>
      <c r="O155" s="569"/>
      <c r="P155" s="565" t="s">
        <v>40</v>
      </c>
      <c r="Q155" s="566"/>
      <c r="R155" s="566"/>
      <c r="S155" s="566"/>
      <c r="T155" s="566"/>
      <c r="U155" s="566"/>
      <c r="V155" s="567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568"/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9"/>
      <c r="P156" s="565" t="s">
        <v>40</v>
      </c>
      <c r="Q156" s="566"/>
      <c r="R156" s="566"/>
      <c r="S156" s="566"/>
      <c r="T156" s="566"/>
      <c r="U156" s="566"/>
      <c r="V156" s="567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560" t="s">
        <v>78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66"/>
      <c r="AB157" s="66"/>
      <c r="AC157" s="80"/>
    </row>
    <row r="158" spans="1:68" ht="27" customHeight="1" x14ac:dyDescent="0.25">
      <c r="A158" s="63" t="s">
        <v>269</v>
      </c>
      <c r="B158" s="63" t="s">
        <v>270</v>
      </c>
      <c r="C158" s="36">
        <v>4301031191</v>
      </c>
      <c r="D158" s="561">
        <v>4680115880993</v>
      </c>
      <c r="E158" s="561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121</v>
      </c>
      <c r="L158" s="37" t="s">
        <v>213</v>
      </c>
      <c r="M158" s="38" t="s">
        <v>82</v>
      </c>
      <c r="N158" s="38"/>
      <c r="O158" s="37">
        <v>40</v>
      </c>
      <c r="P158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3"/>
      <c r="R158" s="563"/>
      <c r="S158" s="563"/>
      <c r="T158" s="564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271</v>
      </c>
      <c r="AG158" s="78"/>
      <c r="AJ158" s="84" t="s">
        <v>91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272</v>
      </c>
      <c r="B159" s="63" t="s">
        <v>273</v>
      </c>
      <c r="C159" s="36">
        <v>4301031204</v>
      </c>
      <c r="D159" s="561">
        <v>4680115881761</v>
      </c>
      <c r="E159" s="56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121</v>
      </c>
      <c r="L159" s="37" t="s">
        <v>45</v>
      </c>
      <c r="M159" s="38" t="s">
        <v>82</v>
      </c>
      <c r="N159" s="38"/>
      <c r="O159" s="37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3"/>
      <c r="R159" s="563"/>
      <c r="S159" s="563"/>
      <c r="T159" s="56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274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275</v>
      </c>
      <c r="B160" s="63" t="s">
        <v>276</v>
      </c>
      <c r="C160" s="36">
        <v>4301031201</v>
      </c>
      <c r="D160" s="561">
        <v>4680115881563</v>
      </c>
      <c r="E160" s="561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121</v>
      </c>
      <c r="L160" s="37" t="s">
        <v>213</v>
      </c>
      <c r="M160" s="38" t="s">
        <v>82</v>
      </c>
      <c r="N160" s="38"/>
      <c r="O160" s="37">
        <v>40</v>
      </c>
      <c r="P160" s="7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3"/>
      <c r="R160" s="563"/>
      <c r="S160" s="563"/>
      <c r="T160" s="56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277</v>
      </c>
      <c r="AG160" s="78"/>
      <c r="AJ160" s="84" t="s">
        <v>91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278</v>
      </c>
      <c r="B161" s="63" t="s">
        <v>279</v>
      </c>
      <c r="C161" s="36">
        <v>4301031199</v>
      </c>
      <c r="D161" s="561">
        <v>4680115880986</v>
      </c>
      <c r="E161" s="561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3"/>
      <c r="R161" s="563"/>
      <c r="S161" s="563"/>
      <c r="T161" s="56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271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280</v>
      </c>
      <c r="B162" s="63" t="s">
        <v>281</v>
      </c>
      <c r="C162" s="36">
        <v>4301031205</v>
      </c>
      <c r="D162" s="561">
        <v>4680115881785</v>
      </c>
      <c r="E162" s="56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282</v>
      </c>
      <c r="M162" s="38" t="s">
        <v>82</v>
      </c>
      <c r="N162" s="38"/>
      <c r="O162" s="37">
        <v>40</v>
      </c>
      <c r="P162" s="7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3"/>
      <c r="R162" s="563"/>
      <c r="S162" s="563"/>
      <c r="T162" s="56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274</v>
      </c>
      <c r="AG162" s="78"/>
      <c r="AJ162" s="84" t="s">
        <v>91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283</v>
      </c>
      <c r="B163" s="63" t="s">
        <v>284</v>
      </c>
      <c r="C163" s="36">
        <v>4301031399</v>
      </c>
      <c r="D163" s="561">
        <v>4680115886537</v>
      </c>
      <c r="E163" s="561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3"/>
      <c r="R163" s="563"/>
      <c r="S163" s="563"/>
      <c r="T163" s="56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286</v>
      </c>
      <c r="B164" s="63" t="s">
        <v>287</v>
      </c>
      <c r="C164" s="36">
        <v>4301031202</v>
      </c>
      <c r="D164" s="561">
        <v>4680115881679</v>
      </c>
      <c r="E164" s="561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282</v>
      </c>
      <c r="M164" s="38" t="s">
        <v>82</v>
      </c>
      <c r="N164" s="38"/>
      <c r="O164" s="37">
        <v>40</v>
      </c>
      <c r="P164" s="7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3"/>
      <c r="R164" s="563"/>
      <c r="S164" s="563"/>
      <c r="T164" s="56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277</v>
      </c>
      <c r="AG164" s="78"/>
      <c r="AJ164" s="84" t="s">
        <v>91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288</v>
      </c>
      <c r="B165" s="63" t="s">
        <v>289</v>
      </c>
      <c r="C165" s="36">
        <v>4301031158</v>
      </c>
      <c r="D165" s="561">
        <v>4680115880191</v>
      </c>
      <c r="E165" s="561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3"/>
      <c r="R165" s="563"/>
      <c r="S165" s="563"/>
      <c r="T165" s="56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290</v>
      </c>
      <c r="B166" s="63" t="s">
        <v>291</v>
      </c>
      <c r="C166" s="36">
        <v>4301031245</v>
      </c>
      <c r="D166" s="561">
        <v>4680115883963</v>
      </c>
      <c r="E166" s="561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3"/>
      <c r="R166" s="563"/>
      <c r="S166" s="563"/>
      <c r="T166" s="56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292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568"/>
      <c r="B167" s="568"/>
      <c r="C167" s="568"/>
      <c r="D167" s="568"/>
      <c r="E167" s="568"/>
      <c r="F167" s="568"/>
      <c r="G167" s="568"/>
      <c r="H167" s="568"/>
      <c r="I167" s="568"/>
      <c r="J167" s="568"/>
      <c r="K167" s="568"/>
      <c r="L167" s="568"/>
      <c r="M167" s="568"/>
      <c r="N167" s="568"/>
      <c r="O167" s="569"/>
      <c r="P167" s="565" t="s">
        <v>40</v>
      </c>
      <c r="Q167" s="566"/>
      <c r="R167" s="566"/>
      <c r="S167" s="566"/>
      <c r="T167" s="566"/>
      <c r="U167" s="566"/>
      <c r="V167" s="567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568"/>
      <c r="B168" s="568"/>
      <c r="C168" s="568"/>
      <c r="D168" s="568"/>
      <c r="E168" s="568"/>
      <c r="F168" s="568"/>
      <c r="G168" s="568"/>
      <c r="H168" s="568"/>
      <c r="I168" s="568"/>
      <c r="J168" s="568"/>
      <c r="K168" s="568"/>
      <c r="L168" s="568"/>
      <c r="M168" s="568"/>
      <c r="N168" s="568"/>
      <c r="O168" s="569"/>
      <c r="P168" s="565" t="s">
        <v>40</v>
      </c>
      <c r="Q168" s="566"/>
      <c r="R168" s="566"/>
      <c r="S168" s="566"/>
      <c r="T168" s="566"/>
      <c r="U168" s="566"/>
      <c r="V168" s="567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560" t="s">
        <v>104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66"/>
      <c r="AB169" s="66"/>
      <c r="AC169" s="80"/>
    </row>
    <row r="170" spans="1:68" ht="27" customHeight="1" x14ac:dyDescent="0.25">
      <c r="A170" s="63" t="s">
        <v>293</v>
      </c>
      <c r="B170" s="63" t="s">
        <v>294</v>
      </c>
      <c r="C170" s="36">
        <v>4301032053</v>
      </c>
      <c r="D170" s="561">
        <v>4680115886780</v>
      </c>
      <c r="E170" s="561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297</v>
      </c>
      <c r="L170" s="37" t="s">
        <v>45</v>
      </c>
      <c r="M170" s="38" t="s">
        <v>296</v>
      </c>
      <c r="N170" s="38"/>
      <c r="O170" s="37">
        <v>60</v>
      </c>
      <c r="P170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3"/>
      <c r="R170" s="563"/>
      <c r="S170" s="563"/>
      <c r="T170" s="56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4301032051</v>
      </c>
      <c r="D171" s="561">
        <v>4680115886742</v>
      </c>
      <c r="E171" s="56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297</v>
      </c>
      <c r="L171" s="37" t="s">
        <v>45</v>
      </c>
      <c r="M171" s="38" t="s">
        <v>296</v>
      </c>
      <c r="N171" s="38"/>
      <c r="O171" s="37">
        <v>90</v>
      </c>
      <c r="P171" s="7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3"/>
      <c r="R171" s="563"/>
      <c r="S171" s="563"/>
      <c r="T171" s="56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300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301</v>
      </c>
      <c r="B172" s="63" t="s">
        <v>302</v>
      </c>
      <c r="C172" s="36">
        <v>4301032052</v>
      </c>
      <c r="D172" s="561">
        <v>4680115886766</v>
      </c>
      <c r="E172" s="56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297</v>
      </c>
      <c r="L172" s="37" t="s">
        <v>45</v>
      </c>
      <c r="M172" s="38" t="s">
        <v>296</v>
      </c>
      <c r="N172" s="38"/>
      <c r="O172" s="37">
        <v>90</v>
      </c>
      <c r="P172" s="73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3"/>
      <c r="R172" s="563"/>
      <c r="S172" s="563"/>
      <c r="T172" s="56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300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568"/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9"/>
      <c r="P173" s="565" t="s">
        <v>40</v>
      </c>
      <c r="Q173" s="566"/>
      <c r="R173" s="566"/>
      <c r="S173" s="566"/>
      <c r="T173" s="566"/>
      <c r="U173" s="566"/>
      <c r="V173" s="567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568"/>
      <c r="B174" s="568"/>
      <c r="C174" s="568"/>
      <c r="D174" s="568"/>
      <c r="E174" s="568"/>
      <c r="F174" s="568"/>
      <c r="G174" s="568"/>
      <c r="H174" s="568"/>
      <c r="I174" s="568"/>
      <c r="J174" s="568"/>
      <c r="K174" s="568"/>
      <c r="L174" s="568"/>
      <c r="M174" s="568"/>
      <c r="N174" s="568"/>
      <c r="O174" s="569"/>
      <c r="P174" s="565" t="s">
        <v>40</v>
      </c>
      <c r="Q174" s="566"/>
      <c r="R174" s="566"/>
      <c r="S174" s="566"/>
      <c r="T174" s="566"/>
      <c r="U174" s="566"/>
      <c r="V174" s="567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560" t="s">
        <v>303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66"/>
      <c r="AB175" s="66"/>
      <c r="AC175" s="80"/>
    </row>
    <row r="176" spans="1:68" ht="27" customHeight="1" x14ac:dyDescent="0.25">
      <c r="A176" s="63" t="s">
        <v>304</v>
      </c>
      <c r="B176" s="63" t="s">
        <v>305</v>
      </c>
      <c r="C176" s="36">
        <v>4301170013</v>
      </c>
      <c r="D176" s="561">
        <v>4680115886797</v>
      </c>
      <c r="E176" s="56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297</v>
      </c>
      <c r="L176" s="37" t="s">
        <v>45</v>
      </c>
      <c r="M176" s="38" t="s">
        <v>296</v>
      </c>
      <c r="N176" s="38"/>
      <c r="O176" s="37">
        <v>90</v>
      </c>
      <c r="P176" s="7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3"/>
      <c r="R176" s="563"/>
      <c r="S176" s="563"/>
      <c r="T176" s="56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68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5" t="s">
        <v>40</v>
      </c>
      <c r="Q177" s="566"/>
      <c r="R177" s="566"/>
      <c r="S177" s="566"/>
      <c r="T177" s="566"/>
      <c r="U177" s="566"/>
      <c r="V177" s="567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5" t="s">
        <v>40</v>
      </c>
      <c r="Q178" s="566"/>
      <c r="R178" s="566"/>
      <c r="S178" s="566"/>
      <c r="T178" s="566"/>
      <c r="U178" s="566"/>
      <c r="V178" s="567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576" t="s">
        <v>306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65"/>
      <c r="AB179" s="65"/>
      <c r="AC179" s="79"/>
    </row>
    <row r="180" spans="1:68" ht="14.25" customHeight="1" x14ac:dyDescent="0.25">
      <c r="A180" s="560" t="s">
        <v>112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66"/>
      <c r="AB180" s="66"/>
      <c r="AC180" s="80"/>
    </row>
    <row r="181" spans="1:68" ht="16.5" customHeight="1" x14ac:dyDescent="0.25">
      <c r="A181" s="63" t="s">
        <v>307</v>
      </c>
      <c r="B181" s="63" t="s">
        <v>308</v>
      </c>
      <c r="C181" s="36">
        <v>4301011450</v>
      </c>
      <c r="D181" s="561">
        <v>4680115881402</v>
      </c>
      <c r="E181" s="561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3"/>
      <c r="R181" s="563"/>
      <c r="S181" s="563"/>
      <c r="T181" s="56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310</v>
      </c>
      <c r="B182" s="63" t="s">
        <v>311</v>
      </c>
      <c r="C182" s="36">
        <v>4301011768</v>
      </c>
      <c r="D182" s="561">
        <v>4680115881396</v>
      </c>
      <c r="E182" s="561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116</v>
      </c>
      <c r="N182" s="38"/>
      <c r="O182" s="37">
        <v>55</v>
      </c>
      <c r="P182" s="7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3"/>
      <c r="R182" s="563"/>
      <c r="S182" s="563"/>
      <c r="T182" s="56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568"/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9"/>
      <c r="P183" s="565" t="s">
        <v>40</v>
      </c>
      <c r="Q183" s="566"/>
      <c r="R183" s="566"/>
      <c r="S183" s="566"/>
      <c r="T183" s="566"/>
      <c r="U183" s="566"/>
      <c r="V183" s="567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568"/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9"/>
      <c r="P184" s="565" t="s">
        <v>40</v>
      </c>
      <c r="Q184" s="566"/>
      <c r="R184" s="566"/>
      <c r="S184" s="566"/>
      <c r="T184" s="566"/>
      <c r="U184" s="566"/>
      <c r="V184" s="567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560" t="s">
        <v>148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66"/>
      <c r="AB185" s="66"/>
      <c r="AC185" s="80"/>
    </row>
    <row r="186" spans="1:68" ht="16.5" customHeight="1" x14ac:dyDescent="0.25">
      <c r="A186" s="63" t="s">
        <v>312</v>
      </c>
      <c r="B186" s="63" t="s">
        <v>313</v>
      </c>
      <c r="C186" s="36">
        <v>4301020261</v>
      </c>
      <c r="D186" s="561">
        <v>4680115882935</v>
      </c>
      <c r="E186" s="56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50</v>
      </c>
      <c r="P186" s="7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3"/>
      <c r="R186" s="563"/>
      <c r="S186" s="563"/>
      <c r="T186" s="56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315</v>
      </c>
      <c r="B187" s="63" t="s">
        <v>316</v>
      </c>
      <c r="C187" s="36">
        <v>4301020220</v>
      </c>
      <c r="D187" s="561">
        <v>4680115880764</v>
      </c>
      <c r="E187" s="561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116</v>
      </c>
      <c r="N187" s="38"/>
      <c r="O187" s="37">
        <v>50</v>
      </c>
      <c r="P187" s="7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3"/>
      <c r="R187" s="563"/>
      <c r="S187" s="563"/>
      <c r="T187" s="56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5" t="s">
        <v>40</v>
      </c>
      <c r="Q188" s="566"/>
      <c r="R188" s="566"/>
      <c r="S188" s="566"/>
      <c r="T188" s="566"/>
      <c r="U188" s="566"/>
      <c r="V188" s="56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568"/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9"/>
      <c r="P189" s="565" t="s">
        <v>40</v>
      </c>
      <c r="Q189" s="566"/>
      <c r="R189" s="566"/>
      <c r="S189" s="566"/>
      <c r="T189" s="566"/>
      <c r="U189" s="566"/>
      <c r="V189" s="56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560" t="s">
        <v>78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66"/>
      <c r="AB190" s="66"/>
      <c r="AC190" s="80"/>
    </row>
    <row r="191" spans="1:68" ht="27" customHeight="1" x14ac:dyDescent="0.25">
      <c r="A191" s="63" t="s">
        <v>317</v>
      </c>
      <c r="B191" s="63" t="s">
        <v>318</v>
      </c>
      <c r="C191" s="36">
        <v>4301031224</v>
      </c>
      <c r="D191" s="561">
        <v>4680115882683</v>
      </c>
      <c r="E191" s="561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121</v>
      </c>
      <c r="L191" s="37" t="s">
        <v>213</v>
      </c>
      <c r="M191" s="38" t="s">
        <v>82</v>
      </c>
      <c r="N191" s="38"/>
      <c r="O191" s="37">
        <v>40</v>
      </c>
      <c r="P191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3"/>
      <c r="R191" s="563"/>
      <c r="S191" s="563"/>
      <c r="T191" s="56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319</v>
      </c>
      <c r="AG191" s="78"/>
      <c r="AJ191" s="84" t="s">
        <v>91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320</v>
      </c>
      <c r="B192" s="63" t="s">
        <v>321</v>
      </c>
      <c r="C192" s="36">
        <v>4301031230</v>
      </c>
      <c r="D192" s="561">
        <v>4680115882690</v>
      </c>
      <c r="E192" s="56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121</v>
      </c>
      <c r="L192" s="37" t="s">
        <v>213</v>
      </c>
      <c r="M192" s="38" t="s">
        <v>82</v>
      </c>
      <c r="N192" s="38"/>
      <c r="O192" s="37">
        <v>40</v>
      </c>
      <c r="P192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3"/>
      <c r="R192" s="563"/>
      <c r="S192" s="563"/>
      <c r="T192" s="56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322</v>
      </c>
      <c r="AG192" s="78"/>
      <c r="AJ192" s="84" t="s">
        <v>91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323</v>
      </c>
      <c r="B193" s="63" t="s">
        <v>324</v>
      </c>
      <c r="C193" s="36">
        <v>4301031220</v>
      </c>
      <c r="D193" s="561">
        <v>4680115882669</v>
      </c>
      <c r="E193" s="56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213</v>
      </c>
      <c r="M193" s="38" t="s">
        <v>82</v>
      </c>
      <c r="N193" s="38"/>
      <c r="O193" s="37">
        <v>40</v>
      </c>
      <c r="P193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3"/>
      <c r="R193" s="563"/>
      <c r="S193" s="563"/>
      <c r="T193" s="56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325</v>
      </c>
      <c r="AG193" s="78"/>
      <c r="AJ193" s="84" t="s">
        <v>91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326</v>
      </c>
      <c r="B194" s="63" t="s">
        <v>327</v>
      </c>
      <c r="C194" s="36">
        <v>4301031221</v>
      </c>
      <c r="D194" s="561">
        <v>4680115882676</v>
      </c>
      <c r="E194" s="56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213</v>
      </c>
      <c r="M194" s="38" t="s">
        <v>82</v>
      </c>
      <c r="N194" s="38"/>
      <c r="O194" s="37">
        <v>40</v>
      </c>
      <c r="P194" s="7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3"/>
      <c r="R194" s="563"/>
      <c r="S194" s="563"/>
      <c r="T194" s="56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328</v>
      </c>
      <c r="AG194" s="78"/>
      <c r="AJ194" s="84" t="s">
        <v>91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329</v>
      </c>
      <c r="B195" s="63" t="s">
        <v>330</v>
      </c>
      <c r="C195" s="36">
        <v>4301031223</v>
      </c>
      <c r="D195" s="561">
        <v>4680115884014</v>
      </c>
      <c r="E195" s="561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7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3"/>
      <c r="R195" s="563"/>
      <c r="S195" s="563"/>
      <c r="T195" s="56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4301031222</v>
      </c>
      <c r="D196" s="561">
        <v>4680115884007</v>
      </c>
      <c r="E196" s="561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282</v>
      </c>
      <c r="M196" s="38" t="s">
        <v>82</v>
      </c>
      <c r="N196" s="38"/>
      <c r="O196" s="37">
        <v>40</v>
      </c>
      <c r="P196" s="7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3"/>
      <c r="R196" s="563"/>
      <c r="S196" s="563"/>
      <c r="T196" s="56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322</v>
      </c>
      <c r="AG196" s="78"/>
      <c r="AJ196" s="84" t="s">
        <v>91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333</v>
      </c>
      <c r="B197" s="63" t="s">
        <v>334</v>
      </c>
      <c r="C197" s="36">
        <v>4301031229</v>
      </c>
      <c r="D197" s="561">
        <v>4680115884038</v>
      </c>
      <c r="E197" s="56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282</v>
      </c>
      <c r="M197" s="38" t="s">
        <v>82</v>
      </c>
      <c r="N197" s="38"/>
      <c r="O197" s="37">
        <v>40</v>
      </c>
      <c r="P197" s="7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3"/>
      <c r="R197" s="563"/>
      <c r="S197" s="563"/>
      <c r="T197" s="56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325</v>
      </c>
      <c r="AG197" s="78"/>
      <c r="AJ197" s="84" t="s">
        <v>91</v>
      </c>
      <c r="AK197" s="84">
        <v>32.4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4301031225</v>
      </c>
      <c r="D198" s="561">
        <v>4680115884021</v>
      </c>
      <c r="E198" s="56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282</v>
      </c>
      <c r="M198" s="38" t="s">
        <v>82</v>
      </c>
      <c r="N198" s="38"/>
      <c r="O198" s="37">
        <v>40</v>
      </c>
      <c r="P198" s="7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3"/>
      <c r="R198" s="563"/>
      <c r="S198" s="563"/>
      <c r="T198" s="56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328</v>
      </c>
      <c r="AG198" s="78"/>
      <c r="AJ198" s="84" t="s">
        <v>91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568"/>
      <c r="B199" s="568"/>
      <c r="C199" s="568"/>
      <c r="D199" s="568"/>
      <c r="E199" s="568"/>
      <c r="F199" s="568"/>
      <c r="G199" s="568"/>
      <c r="H199" s="568"/>
      <c r="I199" s="568"/>
      <c r="J199" s="568"/>
      <c r="K199" s="568"/>
      <c r="L199" s="568"/>
      <c r="M199" s="568"/>
      <c r="N199" s="568"/>
      <c r="O199" s="569"/>
      <c r="P199" s="565" t="s">
        <v>40</v>
      </c>
      <c r="Q199" s="566"/>
      <c r="R199" s="566"/>
      <c r="S199" s="566"/>
      <c r="T199" s="566"/>
      <c r="U199" s="566"/>
      <c r="V199" s="567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568"/>
      <c r="B200" s="568"/>
      <c r="C200" s="568"/>
      <c r="D200" s="568"/>
      <c r="E200" s="568"/>
      <c r="F200" s="568"/>
      <c r="G200" s="568"/>
      <c r="H200" s="568"/>
      <c r="I200" s="568"/>
      <c r="J200" s="568"/>
      <c r="K200" s="568"/>
      <c r="L200" s="568"/>
      <c r="M200" s="568"/>
      <c r="N200" s="568"/>
      <c r="O200" s="569"/>
      <c r="P200" s="565" t="s">
        <v>40</v>
      </c>
      <c r="Q200" s="566"/>
      <c r="R200" s="566"/>
      <c r="S200" s="566"/>
      <c r="T200" s="566"/>
      <c r="U200" s="566"/>
      <c r="V200" s="567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560" t="s">
        <v>84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66"/>
      <c r="AB201" s="66"/>
      <c r="AC201" s="80"/>
    </row>
    <row r="202" spans="1:68" ht="27" customHeight="1" x14ac:dyDescent="0.25">
      <c r="A202" s="63" t="s">
        <v>337</v>
      </c>
      <c r="B202" s="63" t="s">
        <v>338</v>
      </c>
      <c r="C202" s="36">
        <v>4301051408</v>
      </c>
      <c r="D202" s="561">
        <v>4680115881594</v>
      </c>
      <c r="E202" s="561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88</v>
      </c>
      <c r="N202" s="38"/>
      <c r="O202" s="37">
        <v>40</v>
      </c>
      <c r="P202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3"/>
      <c r="R202" s="563"/>
      <c r="S202" s="563"/>
      <c r="T202" s="56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4301051411</v>
      </c>
      <c r="D203" s="561">
        <v>4680115881617</v>
      </c>
      <c r="E203" s="561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88</v>
      </c>
      <c r="N203" s="38"/>
      <c r="O203" s="37">
        <v>40</v>
      </c>
      <c r="P203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3"/>
      <c r="R203" s="563"/>
      <c r="S203" s="563"/>
      <c r="T203" s="56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342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343</v>
      </c>
      <c r="B204" s="63" t="s">
        <v>344</v>
      </c>
      <c r="C204" s="36">
        <v>4301051656</v>
      </c>
      <c r="D204" s="561">
        <v>4680115880573</v>
      </c>
      <c r="E204" s="561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118</v>
      </c>
      <c r="M204" s="38" t="s">
        <v>88</v>
      </c>
      <c r="N204" s="38"/>
      <c r="O204" s="37">
        <v>45</v>
      </c>
      <c r="P204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3"/>
      <c r="R204" s="563"/>
      <c r="S204" s="563"/>
      <c r="T204" s="56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345</v>
      </c>
      <c r="AG204" s="78"/>
      <c r="AJ204" s="84" t="s">
        <v>91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346</v>
      </c>
      <c r="B205" s="63" t="s">
        <v>347</v>
      </c>
      <c r="C205" s="36">
        <v>4301051407</v>
      </c>
      <c r="D205" s="561">
        <v>4680115882195</v>
      </c>
      <c r="E205" s="561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90</v>
      </c>
      <c r="M205" s="38" t="s">
        <v>88</v>
      </c>
      <c r="N205" s="38"/>
      <c r="O205" s="37">
        <v>40</v>
      </c>
      <c r="P205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3"/>
      <c r="R205" s="563"/>
      <c r="S205" s="563"/>
      <c r="T205" s="56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91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348</v>
      </c>
      <c r="B206" s="63" t="s">
        <v>349</v>
      </c>
      <c r="C206" s="36">
        <v>4301051752</v>
      </c>
      <c r="D206" s="561">
        <v>4680115882607</v>
      </c>
      <c r="E206" s="561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98</v>
      </c>
      <c r="N206" s="38"/>
      <c r="O206" s="37">
        <v>45</v>
      </c>
      <c r="P206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3"/>
      <c r="R206" s="563"/>
      <c r="S206" s="563"/>
      <c r="T206" s="56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350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351</v>
      </c>
      <c r="B207" s="63" t="s">
        <v>352</v>
      </c>
      <c r="C207" s="36">
        <v>4301051666</v>
      </c>
      <c r="D207" s="561">
        <v>4680115880092</v>
      </c>
      <c r="E207" s="561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90</v>
      </c>
      <c r="M207" s="38" t="s">
        <v>88</v>
      </c>
      <c r="N207" s="38"/>
      <c r="O207" s="37">
        <v>45</v>
      </c>
      <c r="P207" s="7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3"/>
      <c r="R207" s="563"/>
      <c r="S207" s="563"/>
      <c r="T207" s="56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345</v>
      </c>
      <c r="AG207" s="78"/>
      <c r="AJ207" s="84" t="s">
        <v>91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353</v>
      </c>
      <c r="B208" s="63" t="s">
        <v>354</v>
      </c>
      <c r="C208" s="36">
        <v>4301051668</v>
      </c>
      <c r="D208" s="561">
        <v>4680115880221</v>
      </c>
      <c r="E208" s="56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3"/>
      <c r="R208" s="563"/>
      <c r="S208" s="563"/>
      <c r="T208" s="56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355</v>
      </c>
      <c r="B209" s="63" t="s">
        <v>356</v>
      </c>
      <c r="C209" s="36">
        <v>4301051945</v>
      </c>
      <c r="D209" s="561">
        <v>4680115880504</v>
      </c>
      <c r="E209" s="56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90</v>
      </c>
      <c r="M209" s="38" t="s">
        <v>98</v>
      </c>
      <c r="N209" s="38"/>
      <c r="O209" s="37">
        <v>40</v>
      </c>
      <c r="P209" s="7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3"/>
      <c r="R209" s="563"/>
      <c r="S209" s="563"/>
      <c r="T209" s="56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357</v>
      </c>
      <c r="AG209" s="78"/>
      <c r="AJ209" s="84" t="s">
        <v>91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358</v>
      </c>
      <c r="B210" s="63" t="s">
        <v>359</v>
      </c>
      <c r="C210" s="36">
        <v>4301051410</v>
      </c>
      <c r="D210" s="561">
        <v>4680115882164</v>
      </c>
      <c r="E210" s="561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90</v>
      </c>
      <c r="M210" s="38" t="s">
        <v>88</v>
      </c>
      <c r="N210" s="38"/>
      <c r="O210" s="37">
        <v>40</v>
      </c>
      <c r="P210" s="7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3"/>
      <c r="R210" s="563"/>
      <c r="S210" s="563"/>
      <c r="T210" s="56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91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568"/>
      <c r="B211" s="568"/>
      <c r="C211" s="568"/>
      <c r="D211" s="568"/>
      <c r="E211" s="568"/>
      <c r="F211" s="568"/>
      <c r="G211" s="568"/>
      <c r="H211" s="568"/>
      <c r="I211" s="568"/>
      <c r="J211" s="568"/>
      <c r="K211" s="568"/>
      <c r="L211" s="568"/>
      <c r="M211" s="568"/>
      <c r="N211" s="568"/>
      <c r="O211" s="569"/>
      <c r="P211" s="565" t="s">
        <v>40</v>
      </c>
      <c r="Q211" s="566"/>
      <c r="R211" s="566"/>
      <c r="S211" s="566"/>
      <c r="T211" s="566"/>
      <c r="U211" s="566"/>
      <c r="V211" s="567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568"/>
      <c r="B212" s="568"/>
      <c r="C212" s="568"/>
      <c r="D212" s="568"/>
      <c r="E212" s="568"/>
      <c r="F212" s="568"/>
      <c r="G212" s="568"/>
      <c r="H212" s="568"/>
      <c r="I212" s="568"/>
      <c r="J212" s="568"/>
      <c r="K212" s="568"/>
      <c r="L212" s="568"/>
      <c r="M212" s="568"/>
      <c r="N212" s="568"/>
      <c r="O212" s="569"/>
      <c r="P212" s="565" t="s">
        <v>40</v>
      </c>
      <c r="Q212" s="566"/>
      <c r="R212" s="566"/>
      <c r="S212" s="566"/>
      <c r="T212" s="566"/>
      <c r="U212" s="566"/>
      <c r="V212" s="567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560" t="s">
        <v>178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66"/>
      <c r="AB213" s="66"/>
      <c r="AC213" s="80"/>
    </row>
    <row r="214" spans="1:68" ht="27" customHeight="1" x14ac:dyDescent="0.25">
      <c r="A214" s="63" t="s">
        <v>360</v>
      </c>
      <c r="B214" s="63" t="s">
        <v>361</v>
      </c>
      <c r="C214" s="36">
        <v>4301060463</v>
      </c>
      <c r="D214" s="561">
        <v>4680115880818</v>
      </c>
      <c r="E214" s="56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90</v>
      </c>
      <c r="M214" s="38" t="s">
        <v>98</v>
      </c>
      <c r="N214" s="38"/>
      <c r="O214" s="37">
        <v>40</v>
      </c>
      <c r="P214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3"/>
      <c r="R214" s="563"/>
      <c r="S214" s="563"/>
      <c r="T214" s="564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362</v>
      </c>
      <c r="AG214" s="78"/>
      <c r="AJ214" s="84" t="s">
        <v>91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363</v>
      </c>
      <c r="B215" s="63" t="s">
        <v>364</v>
      </c>
      <c r="C215" s="36">
        <v>4301060389</v>
      </c>
      <c r="D215" s="561">
        <v>4680115880801</v>
      </c>
      <c r="E215" s="56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90</v>
      </c>
      <c r="M215" s="38" t="s">
        <v>88</v>
      </c>
      <c r="N215" s="38"/>
      <c r="O215" s="37">
        <v>40</v>
      </c>
      <c r="P215" s="7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3"/>
      <c r="R215" s="563"/>
      <c r="S215" s="563"/>
      <c r="T215" s="56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365</v>
      </c>
      <c r="AG215" s="78"/>
      <c r="AJ215" s="84" t="s">
        <v>91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5" t="s">
        <v>40</v>
      </c>
      <c r="Q216" s="566"/>
      <c r="R216" s="566"/>
      <c r="S216" s="566"/>
      <c r="T216" s="566"/>
      <c r="U216" s="566"/>
      <c r="V216" s="567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568"/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9"/>
      <c r="P217" s="565" t="s">
        <v>40</v>
      </c>
      <c r="Q217" s="566"/>
      <c r="R217" s="566"/>
      <c r="S217" s="566"/>
      <c r="T217" s="566"/>
      <c r="U217" s="566"/>
      <c r="V217" s="567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576" t="s">
        <v>366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65"/>
      <c r="AB218" s="65"/>
      <c r="AC218" s="79"/>
    </row>
    <row r="219" spans="1:68" ht="14.25" customHeight="1" x14ac:dyDescent="0.25">
      <c r="A219" s="560" t="s">
        <v>112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66"/>
      <c r="AB219" s="66"/>
      <c r="AC219" s="80"/>
    </row>
    <row r="220" spans="1:68" ht="27" customHeight="1" x14ac:dyDescent="0.25">
      <c r="A220" s="63" t="s">
        <v>367</v>
      </c>
      <c r="B220" s="63" t="s">
        <v>368</v>
      </c>
      <c r="C220" s="36">
        <v>4301012228</v>
      </c>
      <c r="D220" s="561">
        <v>4680115887282</v>
      </c>
      <c r="E220" s="561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116</v>
      </c>
      <c r="N220" s="38"/>
      <c r="O220" s="37">
        <v>55</v>
      </c>
      <c r="P220" s="711" t="s">
        <v>369</v>
      </c>
      <c r="Q220" s="563"/>
      <c r="R220" s="563"/>
      <c r="S220" s="563"/>
      <c r="T220" s="56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371</v>
      </c>
      <c r="AC220" s="280" t="s">
        <v>370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372</v>
      </c>
      <c r="B221" s="63" t="s">
        <v>373</v>
      </c>
      <c r="C221" s="36">
        <v>4301011826</v>
      </c>
      <c r="D221" s="561">
        <v>4680115884137</v>
      </c>
      <c r="E221" s="56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3"/>
      <c r="R221" s="563"/>
      <c r="S221" s="563"/>
      <c r="T221" s="56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374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375</v>
      </c>
      <c r="B222" s="63" t="s">
        <v>376</v>
      </c>
      <c r="C222" s="36">
        <v>4301011724</v>
      </c>
      <c r="D222" s="561">
        <v>4680115884236</v>
      </c>
      <c r="E222" s="56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3"/>
      <c r="R222" s="563"/>
      <c r="S222" s="563"/>
      <c r="T222" s="56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377</v>
      </c>
      <c r="B223" s="63" t="s">
        <v>378</v>
      </c>
      <c r="C223" s="36">
        <v>4301011721</v>
      </c>
      <c r="D223" s="561">
        <v>4680115884175</v>
      </c>
      <c r="E223" s="56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3"/>
      <c r="R223" s="563"/>
      <c r="S223" s="563"/>
      <c r="T223" s="56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380</v>
      </c>
      <c r="B224" s="63" t="s">
        <v>381</v>
      </c>
      <c r="C224" s="36">
        <v>4301011824</v>
      </c>
      <c r="D224" s="561">
        <v>4680115884144</v>
      </c>
      <c r="E224" s="56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121</v>
      </c>
      <c r="L224" s="37" t="s">
        <v>45</v>
      </c>
      <c r="M224" s="38" t="s">
        <v>116</v>
      </c>
      <c r="N224" s="38"/>
      <c r="O224" s="37">
        <v>55</v>
      </c>
      <c r="P224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3"/>
      <c r="R224" s="563"/>
      <c r="S224" s="563"/>
      <c r="T224" s="56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374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380</v>
      </c>
      <c r="B225" s="63" t="s">
        <v>382</v>
      </c>
      <c r="C225" s="36">
        <v>4301012196</v>
      </c>
      <c r="D225" s="561">
        <v>4680115884144</v>
      </c>
      <c r="E225" s="56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116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3"/>
      <c r="R225" s="563"/>
      <c r="S225" s="563"/>
      <c r="T225" s="56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374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383</v>
      </c>
      <c r="B226" s="63" t="s">
        <v>384</v>
      </c>
      <c r="C226" s="36">
        <v>4301012149</v>
      </c>
      <c r="D226" s="561">
        <v>4680115886551</v>
      </c>
      <c r="E226" s="56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116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3"/>
      <c r="R226" s="563"/>
      <c r="S226" s="563"/>
      <c r="T226" s="56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385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386</v>
      </c>
      <c r="B227" s="63" t="s">
        <v>387</v>
      </c>
      <c r="C227" s="36">
        <v>4301011726</v>
      </c>
      <c r="D227" s="561">
        <v>4680115884182</v>
      </c>
      <c r="E227" s="56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121</v>
      </c>
      <c r="L227" s="37" t="s">
        <v>45</v>
      </c>
      <c r="M227" s="38" t="s">
        <v>116</v>
      </c>
      <c r="N227" s="38"/>
      <c r="O227" s="37">
        <v>55</v>
      </c>
      <c r="P227" s="7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3"/>
      <c r="R227" s="563"/>
      <c r="S227" s="563"/>
      <c r="T227" s="56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370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388</v>
      </c>
      <c r="B228" s="63" t="s">
        <v>389</v>
      </c>
      <c r="C228" s="36">
        <v>4301011722</v>
      </c>
      <c r="D228" s="561">
        <v>4680115884205</v>
      </c>
      <c r="E228" s="56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213</v>
      </c>
      <c r="M228" s="38" t="s">
        <v>116</v>
      </c>
      <c r="N228" s="38"/>
      <c r="O228" s="37">
        <v>55</v>
      </c>
      <c r="P228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3"/>
      <c r="R228" s="563"/>
      <c r="S228" s="563"/>
      <c r="T228" s="56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379</v>
      </c>
      <c r="AG228" s="78"/>
      <c r="AJ228" s="84" t="s">
        <v>91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388</v>
      </c>
      <c r="B229" s="63" t="s">
        <v>390</v>
      </c>
      <c r="C229" s="36">
        <v>4301012195</v>
      </c>
      <c r="D229" s="561">
        <v>4680115884205</v>
      </c>
      <c r="E229" s="56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705" t="s">
        <v>391</v>
      </c>
      <c r="Q229" s="563"/>
      <c r="R229" s="563"/>
      <c r="S229" s="563"/>
      <c r="T229" s="56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568"/>
      <c r="B230" s="568"/>
      <c r="C230" s="568"/>
      <c r="D230" s="568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9"/>
      <c r="P230" s="565" t="s">
        <v>40</v>
      </c>
      <c r="Q230" s="566"/>
      <c r="R230" s="566"/>
      <c r="S230" s="566"/>
      <c r="T230" s="566"/>
      <c r="U230" s="566"/>
      <c r="V230" s="567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68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5" t="s">
        <v>40</v>
      </c>
      <c r="Q231" s="566"/>
      <c r="R231" s="566"/>
      <c r="S231" s="566"/>
      <c r="T231" s="566"/>
      <c r="U231" s="566"/>
      <c r="V231" s="567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560" t="s">
        <v>148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66"/>
      <c r="AB232" s="66"/>
      <c r="AC232" s="80"/>
    </row>
    <row r="233" spans="1:68" ht="27" customHeight="1" x14ac:dyDescent="0.25">
      <c r="A233" s="63" t="s">
        <v>392</v>
      </c>
      <c r="B233" s="63" t="s">
        <v>393</v>
      </c>
      <c r="C233" s="36">
        <v>4301020377</v>
      </c>
      <c r="D233" s="561">
        <v>4680115885981</v>
      </c>
      <c r="E233" s="56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3"/>
      <c r="R233" s="563"/>
      <c r="S233" s="563"/>
      <c r="T233" s="56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394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68"/>
      <c r="B234" s="568"/>
      <c r="C234" s="568"/>
      <c r="D234" s="568"/>
      <c r="E234" s="568"/>
      <c r="F234" s="568"/>
      <c r="G234" s="568"/>
      <c r="H234" s="568"/>
      <c r="I234" s="568"/>
      <c r="J234" s="568"/>
      <c r="K234" s="568"/>
      <c r="L234" s="568"/>
      <c r="M234" s="568"/>
      <c r="N234" s="568"/>
      <c r="O234" s="569"/>
      <c r="P234" s="565" t="s">
        <v>40</v>
      </c>
      <c r="Q234" s="566"/>
      <c r="R234" s="566"/>
      <c r="S234" s="566"/>
      <c r="T234" s="566"/>
      <c r="U234" s="566"/>
      <c r="V234" s="56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68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5" t="s">
        <v>40</v>
      </c>
      <c r="Q235" s="566"/>
      <c r="R235" s="566"/>
      <c r="S235" s="566"/>
      <c r="T235" s="566"/>
      <c r="U235" s="566"/>
      <c r="V235" s="56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60" t="s">
        <v>395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66"/>
      <c r="AB236" s="66"/>
      <c r="AC236" s="80"/>
    </row>
    <row r="237" spans="1:68" ht="27" customHeight="1" x14ac:dyDescent="0.25">
      <c r="A237" s="63" t="s">
        <v>396</v>
      </c>
      <c r="B237" s="63" t="s">
        <v>397</v>
      </c>
      <c r="C237" s="36">
        <v>4301040362</v>
      </c>
      <c r="D237" s="561">
        <v>4680115886803</v>
      </c>
      <c r="E237" s="56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297</v>
      </c>
      <c r="L237" s="37" t="s">
        <v>45</v>
      </c>
      <c r="M237" s="38" t="s">
        <v>296</v>
      </c>
      <c r="N237" s="38"/>
      <c r="O237" s="37">
        <v>45</v>
      </c>
      <c r="P237" s="702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3"/>
      <c r="R237" s="563"/>
      <c r="S237" s="563"/>
      <c r="T237" s="56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398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68"/>
      <c r="B238" s="568"/>
      <c r="C238" s="568"/>
      <c r="D238" s="568"/>
      <c r="E238" s="568"/>
      <c r="F238" s="568"/>
      <c r="G238" s="568"/>
      <c r="H238" s="568"/>
      <c r="I238" s="568"/>
      <c r="J238" s="568"/>
      <c r="K238" s="568"/>
      <c r="L238" s="568"/>
      <c r="M238" s="568"/>
      <c r="N238" s="568"/>
      <c r="O238" s="569"/>
      <c r="P238" s="565" t="s">
        <v>40</v>
      </c>
      <c r="Q238" s="566"/>
      <c r="R238" s="566"/>
      <c r="S238" s="566"/>
      <c r="T238" s="566"/>
      <c r="U238" s="566"/>
      <c r="V238" s="56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68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5" t="s">
        <v>40</v>
      </c>
      <c r="Q239" s="566"/>
      <c r="R239" s="566"/>
      <c r="S239" s="566"/>
      <c r="T239" s="566"/>
      <c r="U239" s="566"/>
      <c r="V239" s="56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60" t="s">
        <v>399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4301041004</v>
      </c>
      <c r="D241" s="561">
        <v>4680115886704</v>
      </c>
      <c r="E241" s="56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297</v>
      </c>
      <c r="L241" s="37" t="s">
        <v>45</v>
      </c>
      <c r="M241" s="38" t="s">
        <v>296</v>
      </c>
      <c r="N241" s="38"/>
      <c r="O241" s="37">
        <v>90</v>
      </c>
      <c r="P241" s="69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3"/>
      <c r="R241" s="563"/>
      <c r="S241" s="563"/>
      <c r="T241" s="56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402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403</v>
      </c>
      <c r="B242" s="63" t="s">
        <v>404</v>
      </c>
      <c r="C242" s="36">
        <v>4301041008</v>
      </c>
      <c r="D242" s="561">
        <v>4680115886681</v>
      </c>
      <c r="E242" s="56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297</v>
      </c>
      <c r="L242" s="37" t="s">
        <v>45</v>
      </c>
      <c r="M242" s="38" t="s">
        <v>296</v>
      </c>
      <c r="N242" s="38"/>
      <c r="O242" s="37">
        <v>90</v>
      </c>
      <c r="P242" s="699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3"/>
      <c r="R242" s="563"/>
      <c r="S242" s="563"/>
      <c r="T242" s="56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405</v>
      </c>
      <c r="B243" s="63" t="s">
        <v>406</v>
      </c>
      <c r="C243" s="36">
        <v>4301041007</v>
      </c>
      <c r="D243" s="561">
        <v>4680115886735</v>
      </c>
      <c r="E243" s="56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297</v>
      </c>
      <c r="L243" s="37" t="s">
        <v>45</v>
      </c>
      <c r="M243" s="38" t="s">
        <v>296</v>
      </c>
      <c r="N243" s="38"/>
      <c r="O243" s="37">
        <v>90</v>
      </c>
      <c r="P243" s="7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3"/>
      <c r="R243" s="563"/>
      <c r="S243" s="563"/>
      <c r="T243" s="56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561">
        <v>4680115886728</v>
      </c>
      <c r="E244" s="56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297</v>
      </c>
      <c r="L244" s="37" t="s">
        <v>45</v>
      </c>
      <c r="M244" s="38" t="s">
        <v>296</v>
      </c>
      <c r="N244" s="38"/>
      <c r="O244" s="37">
        <v>90</v>
      </c>
      <c r="P244" s="69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3"/>
      <c r="R244" s="563"/>
      <c r="S244" s="563"/>
      <c r="T244" s="56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561">
        <v>4680115886711</v>
      </c>
      <c r="E245" s="56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297</v>
      </c>
      <c r="L245" s="37" t="s">
        <v>45</v>
      </c>
      <c r="M245" s="38" t="s">
        <v>296</v>
      </c>
      <c r="N245" s="38"/>
      <c r="O245" s="37">
        <v>90</v>
      </c>
      <c r="P245" s="69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68"/>
      <c r="B246" s="568"/>
      <c r="C246" s="568"/>
      <c r="D246" s="568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9"/>
      <c r="P246" s="565" t="s">
        <v>40</v>
      </c>
      <c r="Q246" s="566"/>
      <c r="R246" s="566"/>
      <c r="S246" s="566"/>
      <c r="T246" s="566"/>
      <c r="U246" s="566"/>
      <c r="V246" s="56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68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5" t="s">
        <v>40</v>
      </c>
      <c r="Q247" s="566"/>
      <c r="R247" s="566"/>
      <c r="S247" s="566"/>
      <c r="T247" s="566"/>
      <c r="U247" s="566"/>
      <c r="V247" s="56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76" t="s">
        <v>411</v>
      </c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6"/>
      <c r="P248" s="576"/>
      <c r="Q248" s="576"/>
      <c r="R248" s="576"/>
      <c r="S248" s="576"/>
      <c r="T248" s="576"/>
      <c r="U248" s="576"/>
      <c r="V248" s="576"/>
      <c r="W248" s="576"/>
      <c r="X248" s="576"/>
      <c r="Y248" s="576"/>
      <c r="Z248" s="576"/>
      <c r="AA248" s="65"/>
      <c r="AB248" s="65"/>
      <c r="AC248" s="79"/>
    </row>
    <row r="249" spans="1:68" ht="14.25" customHeight="1" x14ac:dyDescent="0.25">
      <c r="A249" s="560" t="s">
        <v>112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561">
        <v>4680115885837</v>
      </c>
      <c r="E250" s="56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561">
        <v>4680115885851</v>
      </c>
      <c r="E251" s="56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561">
        <v>4680115885806</v>
      </c>
      <c r="E252" s="56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561">
        <v>4680115885844</v>
      </c>
      <c r="E253" s="56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116</v>
      </c>
      <c r="N253" s="38"/>
      <c r="O253" s="37">
        <v>55</v>
      </c>
      <c r="P253" s="6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561">
        <v>4680115885820</v>
      </c>
      <c r="E254" s="56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116</v>
      </c>
      <c r="N254" s="38"/>
      <c r="O254" s="37">
        <v>55</v>
      </c>
      <c r="P254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68"/>
      <c r="B255" s="568"/>
      <c r="C255" s="568"/>
      <c r="D255" s="568"/>
      <c r="E255" s="568"/>
      <c r="F255" s="568"/>
      <c r="G255" s="568"/>
      <c r="H255" s="568"/>
      <c r="I255" s="568"/>
      <c r="J255" s="568"/>
      <c r="K255" s="568"/>
      <c r="L255" s="568"/>
      <c r="M255" s="568"/>
      <c r="N255" s="568"/>
      <c r="O255" s="569"/>
      <c r="P255" s="565" t="s">
        <v>40</v>
      </c>
      <c r="Q255" s="566"/>
      <c r="R255" s="566"/>
      <c r="S255" s="566"/>
      <c r="T255" s="566"/>
      <c r="U255" s="566"/>
      <c r="V255" s="56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68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5" t="s">
        <v>40</v>
      </c>
      <c r="Q256" s="566"/>
      <c r="R256" s="566"/>
      <c r="S256" s="566"/>
      <c r="T256" s="566"/>
      <c r="U256" s="566"/>
      <c r="V256" s="56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76" t="s">
        <v>427</v>
      </c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6"/>
      <c r="P257" s="576"/>
      <c r="Q257" s="576"/>
      <c r="R257" s="576"/>
      <c r="S257" s="576"/>
      <c r="T257" s="576"/>
      <c r="U257" s="576"/>
      <c r="V257" s="576"/>
      <c r="W257" s="576"/>
      <c r="X257" s="576"/>
      <c r="Y257" s="576"/>
      <c r="Z257" s="576"/>
      <c r="AA257" s="65"/>
      <c r="AB257" s="65"/>
      <c r="AC257" s="79"/>
    </row>
    <row r="258" spans="1:68" ht="14.25" customHeight="1" x14ac:dyDescent="0.25">
      <c r="A258" s="560" t="s">
        <v>112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561">
        <v>4607091383423</v>
      </c>
      <c r="E259" s="56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88</v>
      </c>
      <c r="N259" s="38"/>
      <c r="O259" s="37">
        <v>35</v>
      </c>
      <c r="P259" s="6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561">
        <v>4680115886957</v>
      </c>
      <c r="E260" s="56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88</v>
      </c>
      <c r="N260" s="38"/>
      <c r="O260" s="37">
        <v>30</v>
      </c>
      <c r="P260" s="690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3"/>
      <c r="R260" s="563"/>
      <c r="S260" s="563"/>
      <c r="T260" s="56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4301012098</v>
      </c>
      <c r="D261" s="561">
        <v>4680115885660</v>
      </c>
      <c r="E261" s="56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88</v>
      </c>
      <c r="N261" s="38"/>
      <c r="O261" s="37">
        <v>35</v>
      </c>
      <c r="P261" s="6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436</v>
      </c>
      <c r="B262" s="63" t="s">
        <v>437</v>
      </c>
      <c r="C262" s="36">
        <v>4301012176</v>
      </c>
      <c r="D262" s="561">
        <v>4680115886773</v>
      </c>
      <c r="E262" s="56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68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3"/>
      <c r="R262" s="563"/>
      <c r="S262" s="563"/>
      <c r="T262" s="56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8"/>
      <c r="B263" s="568"/>
      <c r="C263" s="568"/>
      <c r="D263" s="568"/>
      <c r="E263" s="568"/>
      <c r="F263" s="568"/>
      <c r="G263" s="568"/>
      <c r="H263" s="568"/>
      <c r="I263" s="568"/>
      <c r="J263" s="568"/>
      <c r="K263" s="568"/>
      <c r="L263" s="568"/>
      <c r="M263" s="568"/>
      <c r="N263" s="568"/>
      <c r="O263" s="569"/>
      <c r="P263" s="565" t="s">
        <v>40</v>
      </c>
      <c r="Q263" s="566"/>
      <c r="R263" s="566"/>
      <c r="S263" s="566"/>
      <c r="T263" s="566"/>
      <c r="U263" s="566"/>
      <c r="V263" s="56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68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5" t="s">
        <v>40</v>
      </c>
      <c r="Q264" s="566"/>
      <c r="R264" s="566"/>
      <c r="S264" s="566"/>
      <c r="T264" s="566"/>
      <c r="U264" s="566"/>
      <c r="V264" s="56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76" t="s">
        <v>439</v>
      </c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6"/>
      <c r="P265" s="576"/>
      <c r="Q265" s="576"/>
      <c r="R265" s="576"/>
      <c r="S265" s="576"/>
      <c r="T265" s="576"/>
      <c r="U265" s="576"/>
      <c r="V265" s="576"/>
      <c r="W265" s="576"/>
      <c r="X265" s="576"/>
      <c r="Y265" s="576"/>
      <c r="Z265" s="576"/>
      <c r="AA265" s="65"/>
      <c r="AB265" s="65"/>
      <c r="AC265" s="79"/>
    </row>
    <row r="266" spans="1:68" ht="14.25" customHeight="1" x14ac:dyDescent="0.25">
      <c r="A266" s="560" t="s">
        <v>84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66"/>
      <c r="AB266" s="66"/>
      <c r="AC266" s="80"/>
    </row>
    <row r="267" spans="1:68" ht="27" customHeight="1" x14ac:dyDescent="0.25">
      <c r="A267" s="63" t="s">
        <v>440</v>
      </c>
      <c r="B267" s="63" t="s">
        <v>441</v>
      </c>
      <c r="C267" s="36">
        <v>4301051893</v>
      </c>
      <c r="D267" s="561">
        <v>4680115886186</v>
      </c>
      <c r="E267" s="56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442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443</v>
      </c>
      <c r="B268" s="63" t="s">
        <v>444</v>
      </c>
      <c r="C268" s="36">
        <v>4301051795</v>
      </c>
      <c r="D268" s="561">
        <v>4680115881228</v>
      </c>
      <c r="E268" s="56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90</v>
      </c>
      <c r="M268" s="38" t="s">
        <v>98</v>
      </c>
      <c r="N268" s="38"/>
      <c r="O268" s="37">
        <v>40</v>
      </c>
      <c r="P268" s="6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91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446</v>
      </c>
      <c r="B269" s="63" t="s">
        <v>447</v>
      </c>
      <c r="C269" s="36">
        <v>4301051388</v>
      </c>
      <c r="D269" s="561">
        <v>4680115881211</v>
      </c>
      <c r="E269" s="56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45</v>
      </c>
      <c r="M269" s="38" t="s">
        <v>88</v>
      </c>
      <c r="N269" s="38"/>
      <c r="O269" s="37">
        <v>45</v>
      </c>
      <c r="P269" s="6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91</v>
      </c>
      <c r="AK269" s="84">
        <v>2.4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568"/>
      <c r="B270" s="568"/>
      <c r="C270" s="568"/>
      <c r="D270" s="568"/>
      <c r="E270" s="568"/>
      <c r="F270" s="568"/>
      <c r="G270" s="568"/>
      <c r="H270" s="568"/>
      <c r="I270" s="568"/>
      <c r="J270" s="568"/>
      <c r="K270" s="568"/>
      <c r="L270" s="568"/>
      <c r="M270" s="568"/>
      <c r="N270" s="568"/>
      <c r="O270" s="569"/>
      <c r="P270" s="565" t="s">
        <v>40</v>
      </c>
      <c r="Q270" s="566"/>
      <c r="R270" s="566"/>
      <c r="S270" s="566"/>
      <c r="T270" s="566"/>
      <c r="U270" s="566"/>
      <c r="V270" s="56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568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5" t="s">
        <v>40</v>
      </c>
      <c r="Q271" s="566"/>
      <c r="R271" s="566"/>
      <c r="S271" s="566"/>
      <c r="T271" s="566"/>
      <c r="U271" s="566"/>
      <c r="V271" s="56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576" t="s">
        <v>449</v>
      </c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6"/>
      <c r="P272" s="576"/>
      <c r="Q272" s="576"/>
      <c r="R272" s="576"/>
      <c r="S272" s="576"/>
      <c r="T272" s="576"/>
      <c r="U272" s="576"/>
      <c r="V272" s="576"/>
      <c r="W272" s="576"/>
      <c r="X272" s="576"/>
      <c r="Y272" s="576"/>
      <c r="Z272" s="576"/>
      <c r="AA272" s="65"/>
      <c r="AB272" s="65"/>
      <c r="AC272" s="79"/>
    </row>
    <row r="273" spans="1:68" ht="14.25" customHeight="1" x14ac:dyDescent="0.25">
      <c r="A273" s="560" t="s">
        <v>78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66"/>
      <c r="AB273" s="66"/>
      <c r="AC273" s="80"/>
    </row>
    <row r="274" spans="1:68" ht="27" customHeight="1" x14ac:dyDescent="0.25">
      <c r="A274" s="63" t="s">
        <v>450</v>
      </c>
      <c r="B274" s="63" t="s">
        <v>451</v>
      </c>
      <c r="C274" s="36">
        <v>4301031307</v>
      </c>
      <c r="D274" s="561">
        <v>4680115880344</v>
      </c>
      <c r="E274" s="56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452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68"/>
      <c r="B275" s="568"/>
      <c r="C275" s="568"/>
      <c r="D275" s="568"/>
      <c r="E275" s="568"/>
      <c r="F275" s="568"/>
      <c r="G275" s="568"/>
      <c r="H275" s="568"/>
      <c r="I275" s="568"/>
      <c r="J275" s="568"/>
      <c r="K275" s="568"/>
      <c r="L275" s="568"/>
      <c r="M275" s="568"/>
      <c r="N275" s="568"/>
      <c r="O275" s="569"/>
      <c r="P275" s="565" t="s">
        <v>40</v>
      </c>
      <c r="Q275" s="566"/>
      <c r="R275" s="566"/>
      <c r="S275" s="566"/>
      <c r="T275" s="566"/>
      <c r="U275" s="566"/>
      <c r="V275" s="56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68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5" t="s">
        <v>40</v>
      </c>
      <c r="Q276" s="566"/>
      <c r="R276" s="566"/>
      <c r="S276" s="566"/>
      <c r="T276" s="566"/>
      <c r="U276" s="566"/>
      <c r="V276" s="56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60" t="s">
        <v>84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66"/>
      <c r="AB277" s="66"/>
      <c r="AC277" s="80"/>
    </row>
    <row r="278" spans="1:68" ht="37.5" customHeight="1" x14ac:dyDescent="0.25">
      <c r="A278" s="63" t="s">
        <v>453</v>
      </c>
      <c r="B278" s="63" t="s">
        <v>454</v>
      </c>
      <c r="C278" s="36">
        <v>4301051782</v>
      </c>
      <c r="D278" s="561">
        <v>4680115884618</v>
      </c>
      <c r="E278" s="56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88</v>
      </c>
      <c r="N278" s="38"/>
      <c r="O278" s="37">
        <v>45</v>
      </c>
      <c r="P278" s="6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455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68"/>
      <c r="B279" s="568"/>
      <c r="C279" s="568"/>
      <c r="D279" s="568"/>
      <c r="E279" s="568"/>
      <c r="F279" s="568"/>
      <c r="G279" s="568"/>
      <c r="H279" s="568"/>
      <c r="I279" s="568"/>
      <c r="J279" s="568"/>
      <c r="K279" s="568"/>
      <c r="L279" s="568"/>
      <c r="M279" s="568"/>
      <c r="N279" s="568"/>
      <c r="O279" s="569"/>
      <c r="P279" s="565" t="s">
        <v>40</v>
      </c>
      <c r="Q279" s="566"/>
      <c r="R279" s="566"/>
      <c r="S279" s="566"/>
      <c r="T279" s="566"/>
      <c r="U279" s="566"/>
      <c r="V279" s="56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68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5" t="s">
        <v>40</v>
      </c>
      <c r="Q280" s="566"/>
      <c r="R280" s="566"/>
      <c r="S280" s="566"/>
      <c r="T280" s="566"/>
      <c r="U280" s="566"/>
      <c r="V280" s="56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76" t="s">
        <v>456</v>
      </c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6"/>
      <c r="P281" s="576"/>
      <c r="Q281" s="576"/>
      <c r="R281" s="576"/>
      <c r="S281" s="576"/>
      <c r="T281" s="576"/>
      <c r="U281" s="576"/>
      <c r="V281" s="576"/>
      <c r="W281" s="576"/>
      <c r="X281" s="576"/>
      <c r="Y281" s="576"/>
      <c r="Z281" s="576"/>
      <c r="AA281" s="65"/>
      <c r="AB281" s="65"/>
      <c r="AC281" s="79"/>
    </row>
    <row r="282" spans="1:68" ht="14.25" customHeight="1" x14ac:dyDescent="0.25">
      <c r="A282" s="560" t="s">
        <v>112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66"/>
      <c r="AB282" s="66"/>
      <c r="AC282" s="80"/>
    </row>
    <row r="283" spans="1:68" ht="27" customHeight="1" x14ac:dyDescent="0.25">
      <c r="A283" s="63" t="s">
        <v>457</v>
      </c>
      <c r="B283" s="63" t="s">
        <v>458</v>
      </c>
      <c r="C283" s="36">
        <v>4301011662</v>
      </c>
      <c r="D283" s="561">
        <v>4680115883703</v>
      </c>
      <c r="E283" s="56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68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460</v>
      </c>
      <c r="AB283" s="69" t="s">
        <v>45</v>
      </c>
      <c r="AC283" s="342" t="s">
        <v>459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68"/>
      <c r="B284" s="568"/>
      <c r="C284" s="568"/>
      <c r="D284" s="568"/>
      <c r="E284" s="568"/>
      <c r="F284" s="568"/>
      <c r="G284" s="568"/>
      <c r="H284" s="568"/>
      <c r="I284" s="568"/>
      <c r="J284" s="568"/>
      <c r="K284" s="568"/>
      <c r="L284" s="568"/>
      <c r="M284" s="568"/>
      <c r="N284" s="568"/>
      <c r="O284" s="569"/>
      <c r="P284" s="565" t="s">
        <v>40</v>
      </c>
      <c r="Q284" s="566"/>
      <c r="R284" s="566"/>
      <c r="S284" s="566"/>
      <c r="T284" s="566"/>
      <c r="U284" s="566"/>
      <c r="V284" s="56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68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5" t="s">
        <v>40</v>
      </c>
      <c r="Q285" s="566"/>
      <c r="R285" s="566"/>
      <c r="S285" s="566"/>
      <c r="T285" s="566"/>
      <c r="U285" s="566"/>
      <c r="V285" s="56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76" t="s">
        <v>461</v>
      </c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6"/>
      <c r="P286" s="576"/>
      <c r="Q286" s="576"/>
      <c r="R286" s="576"/>
      <c r="S286" s="576"/>
      <c r="T286" s="576"/>
      <c r="U286" s="576"/>
      <c r="V286" s="576"/>
      <c r="W286" s="576"/>
      <c r="X286" s="576"/>
      <c r="Y286" s="576"/>
      <c r="Z286" s="576"/>
      <c r="AA286" s="65"/>
      <c r="AB286" s="65"/>
      <c r="AC286" s="79"/>
    </row>
    <row r="287" spans="1:68" ht="14.25" customHeight="1" x14ac:dyDescent="0.25">
      <c r="A287" s="560" t="s">
        <v>112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66"/>
      <c r="AB287" s="66"/>
      <c r="AC287" s="80"/>
    </row>
    <row r="288" spans="1:68" ht="27" customHeight="1" x14ac:dyDescent="0.25">
      <c r="A288" s="63" t="s">
        <v>462</v>
      </c>
      <c r="B288" s="63" t="s">
        <v>463</v>
      </c>
      <c r="C288" s="36">
        <v>4301012126</v>
      </c>
      <c r="D288" s="561">
        <v>4607091386004</v>
      </c>
      <c r="E288" s="56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116</v>
      </c>
      <c r="N288" s="38"/>
      <c r="O288" s="37">
        <v>55</v>
      </c>
      <c r="P288" s="6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2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464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28">IFERROR(X288*I288/H288,"0")</f>
        <v>0</v>
      </c>
      <c r="BN288" s="78">
        <f t="shared" ref="BN288:BN293" si="29">IFERROR(Y288*I288/H288,"0")</f>
        <v>0</v>
      </c>
      <c r="BO288" s="78">
        <f t="shared" ref="BO288:BO293" si="30">IFERROR(1/J288*(X288/H288),"0")</f>
        <v>0</v>
      </c>
      <c r="BP288" s="78">
        <f t="shared" ref="BP288:BP293" si="31">IFERROR(1/J288*(Y288/H288),"0")</f>
        <v>0</v>
      </c>
    </row>
    <row r="289" spans="1:68" ht="27" customHeight="1" x14ac:dyDescent="0.25">
      <c r="A289" s="63" t="s">
        <v>465</v>
      </c>
      <c r="B289" s="63" t="s">
        <v>466</v>
      </c>
      <c r="C289" s="36">
        <v>4301012024</v>
      </c>
      <c r="D289" s="561">
        <v>4680115885615</v>
      </c>
      <c r="E289" s="56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88</v>
      </c>
      <c r="N289" s="38"/>
      <c r="O289" s="37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37.5" customHeight="1" x14ac:dyDescent="0.25">
      <c r="A290" s="63" t="s">
        <v>468</v>
      </c>
      <c r="B290" s="63" t="s">
        <v>469</v>
      </c>
      <c r="C290" s="36">
        <v>4301011858</v>
      </c>
      <c r="D290" s="561">
        <v>4680115885646</v>
      </c>
      <c r="E290" s="56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116</v>
      </c>
      <c r="N290" s="38"/>
      <c r="O290" s="37">
        <v>55</v>
      </c>
      <c r="P290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561">
        <v>4680115885554</v>
      </c>
      <c r="E291" s="56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88</v>
      </c>
      <c r="N291" s="38"/>
      <c r="O291" s="37">
        <v>55</v>
      </c>
      <c r="P291" s="6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474</v>
      </c>
      <c r="B292" s="63" t="s">
        <v>475</v>
      </c>
      <c r="C292" s="36">
        <v>4301011857</v>
      </c>
      <c r="D292" s="561">
        <v>4680115885622</v>
      </c>
      <c r="E292" s="56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116</v>
      </c>
      <c r="N292" s="38"/>
      <c r="O292" s="37">
        <v>55</v>
      </c>
      <c r="P292" s="6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467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476</v>
      </c>
      <c r="B293" s="63" t="s">
        <v>477</v>
      </c>
      <c r="C293" s="36">
        <v>4301011859</v>
      </c>
      <c r="D293" s="561">
        <v>4680115885608</v>
      </c>
      <c r="E293" s="56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116</v>
      </c>
      <c r="N293" s="38"/>
      <c r="O293" s="37">
        <v>55</v>
      </c>
      <c r="P293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478</v>
      </c>
      <c r="AG293" s="78"/>
      <c r="AJ293" s="84" t="s">
        <v>45</v>
      </c>
      <c r="AK293" s="84">
        <v>0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x14ac:dyDescent="0.2">
      <c r="A294" s="568"/>
      <c r="B294" s="568"/>
      <c r="C294" s="568"/>
      <c r="D294" s="568"/>
      <c r="E294" s="568"/>
      <c r="F294" s="568"/>
      <c r="G294" s="568"/>
      <c r="H294" s="568"/>
      <c r="I294" s="568"/>
      <c r="J294" s="568"/>
      <c r="K294" s="568"/>
      <c r="L294" s="568"/>
      <c r="M294" s="568"/>
      <c r="N294" s="568"/>
      <c r="O294" s="569"/>
      <c r="P294" s="565" t="s">
        <v>40</v>
      </c>
      <c r="Q294" s="566"/>
      <c r="R294" s="566"/>
      <c r="S294" s="566"/>
      <c r="T294" s="566"/>
      <c r="U294" s="566"/>
      <c r="V294" s="56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568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5" t="s">
        <v>40</v>
      </c>
      <c r="Q295" s="566"/>
      <c r="R295" s="566"/>
      <c r="S295" s="566"/>
      <c r="T295" s="566"/>
      <c r="U295" s="566"/>
      <c r="V295" s="56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560" t="s">
        <v>78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66"/>
      <c r="AB296" s="66"/>
      <c r="AC296" s="80"/>
    </row>
    <row r="297" spans="1:68" ht="27" customHeight="1" x14ac:dyDescent="0.25">
      <c r="A297" s="63" t="s">
        <v>479</v>
      </c>
      <c r="B297" s="63" t="s">
        <v>480</v>
      </c>
      <c r="C297" s="36">
        <v>4301030878</v>
      </c>
      <c r="D297" s="561">
        <v>4607091387193</v>
      </c>
      <c r="E297" s="56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82</v>
      </c>
      <c r="N297" s="38"/>
      <c r="O297" s="37">
        <v>35</v>
      </c>
      <c r="P297" s="6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481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3">IFERROR(X297*I297/H297,"0")</f>
        <v>0</v>
      </c>
      <c r="BN297" s="78">
        <f t="shared" ref="BN297:BN303" si="34">IFERROR(Y297*I297/H297,"0")</f>
        <v>0</v>
      </c>
      <c r="BO297" s="78">
        <f t="shared" ref="BO297:BO303" si="35">IFERROR(1/J297*(X297/H297),"0")</f>
        <v>0</v>
      </c>
      <c r="BP297" s="78">
        <f t="shared" ref="BP297:BP303" si="36">IFERROR(1/J297*(Y297/H297),"0")</f>
        <v>0</v>
      </c>
    </row>
    <row r="298" spans="1:68" ht="27" customHeight="1" x14ac:dyDescent="0.25">
      <c r="A298" s="63" t="s">
        <v>482</v>
      </c>
      <c r="B298" s="63" t="s">
        <v>483</v>
      </c>
      <c r="C298" s="36">
        <v>4301031153</v>
      </c>
      <c r="D298" s="561">
        <v>4607091387230</v>
      </c>
      <c r="E298" s="56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82</v>
      </c>
      <c r="N298" s="38"/>
      <c r="O298" s="37">
        <v>40</v>
      </c>
      <c r="P298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484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4301031154</v>
      </c>
      <c r="D299" s="561">
        <v>4607091387292</v>
      </c>
      <c r="E299" s="56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45</v>
      </c>
      <c r="P299" s="6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4301031152</v>
      </c>
      <c r="D300" s="561">
        <v>4607091387285</v>
      </c>
      <c r="E300" s="56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484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490</v>
      </c>
      <c r="B301" s="63" t="s">
        <v>491</v>
      </c>
      <c r="C301" s="36">
        <v>4301031305</v>
      </c>
      <c r="D301" s="561">
        <v>4607091389845</v>
      </c>
      <c r="E301" s="56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282</v>
      </c>
      <c r="M301" s="38" t="s">
        <v>82</v>
      </c>
      <c r="N301" s="38"/>
      <c r="O301" s="37">
        <v>40</v>
      </c>
      <c r="P301" s="67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492</v>
      </c>
      <c r="AG301" s="78"/>
      <c r="AJ301" s="84" t="s">
        <v>91</v>
      </c>
      <c r="AK301" s="84">
        <v>37.799999999999997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4301031306</v>
      </c>
      <c r="D302" s="561">
        <v>4680115882881</v>
      </c>
      <c r="E302" s="56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495</v>
      </c>
      <c r="B303" s="63" t="s">
        <v>496</v>
      </c>
      <c r="C303" s="36">
        <v>4301031066</v>
      </c>
      <c r="D303" s="561">
        <v>4607091383836</v>
      </c>
      <c r="E303" s="56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90</v>
      </c>
      <c r="M303" s="38" t="s">
        <v>82</v>
      </c>
      <c r="N303" s="38"/>
      <c r="O303" s="37">
        <v>40</v>
      </c>
      <c r="P303" s="66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497</v>
      </c>
      <c r="AG303" s="78"/>
      <c r="AJ303" s="84" t="s">
        <v>91</v>
      </c>
      <c r="AK303" s="84">
        <v>25.2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x14ac:dyDescent="0.2">
      <c r="A304" s="568"/>
      <c r="B304" s="568"/>
      <c r="C304" s="568"/>
      <c r="D304" s="568"/>
      <c r="E304" s="568"/>
      <c r="F304" s="568"/>
      <c r="G304" s="568"/>
      <c r="H304" s="568"/>
      <c r="I304" s="568"/>
      <c r="J304" s="568"/>
      <c r="K304" s="568"/>
      <c r="L304" s="568"/>
      <c r="M304" s="568"/>
      <c r="N304" s="568"/>
      <c r="O304" s="569"/>
      <c r="P304" s="565" t="s">
        <v>40</v>
      </c>
      <c r="Q304" s="566"/>
      <c r="R304" s="566"/>
      <c r="S304" s="566"/>
      <c r="T304" s="566"/>
      <c r="U304" s="566"/>
      <c r="V304" s="56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68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5" t="s">
        <v>40</v>
      </c>
      <c r="Q305" s="566"/>
      <c r="R305" s="566"/>
      <c r="S305" s="566"/>
      <c r="T305" s="566"/>
      <c r="U305" s="566"/>
      <c r="V305" s="56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60" t="s">
        <v>84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66"/>
      <c r="AB306" s="66"/>
      <c r="AC306" s="80"/>
    </row>
    <row r="307" spans="1:68" ht="27" customHeight="1" x14ac:dyDescent="0.25">
      <c r="A307" s="63" t="s">
        <v>498</v>
      </c>
      <c r="B307" s="63" t="s">
        <v>499</v>
      </c>
      <c r="C307" s="36">
        <v>4301051100</v>
      </c>
      <c r="D307" s="561">
        <v>4607091387766</v>
      </c>
      <c r="E307" s="56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117</v>
      </c>
      <c r="L307" s="37" t="s">
        <v>45</v>
      </c>
      <c r="M307" s="38" t="s">
        <v>88</v>
      </c>
      <c r="N307" s="38"/>
      <c r="O307" s="37">
        <v>40</v>
      </c>
      <c r="P307" s="6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500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501</v>
      </c>
      <c r="B308" s="63" t="s">
        <v>502</v>
      </c>
      <c r="C308" s="36">
        <v>4301051818</v>
      </c>
      <c r="D308" s="561">
        <v>4607091387957</v>
      </c>
      <c r="E308" s="56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117</v>
      </c>
      <c r="L308" s="37" t="s">
        <v>45</v>
      </c>
      <c r="M308" s="38" t="s">
        <v>88</v>
      </c>
      <c r="N308" s="38"/>
      <c r="O308" s="37">
        <v>40</v>
      </c>
      <c r="P308" s="6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503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4301051819</v>
      </c>
      <c r="D309" s="561">
        <v>4607091387964</v>
      </c>
      <c r="E309" s="56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6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4301051734</v>
      </c>
      <c r="D310" s="561">
        <v>4680115884588</v>
      </c>
      <c r="E310" s="56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4301051578</v>
      </c>
      <c r="D311" s="561">
        <v>4607091387513</v>
      </c>
      <c r="E311" s="56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98</v>
      </c>
      <c r="N311" s="38"/>
      <c r="O311" s="37">
        <v>40</v>
      </c>
      <c r="P311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68"/>
      <c r="B312" s="568"/>
      <c r="C312" s="568"/>
      <c r="D312" s="568"/>
      <c r="E312" s="568"/>
      <c r="F312" s="568"/>
      <c r="G312" s="568"/>
      <c r="H312" s="568"/>
      <c r="I312" s="568"/>
      <c r="J312" s="568"/>
      <c r="K312" s="568"/>
      <c r="L312" s="568"/>
      <c r="M312" s="568"/>
      <c r="N312" s="568"/>
      <c r="O312" s="569"/>
      <c r="P312" s="565" t="s">
        <v>40</v>
      </c>
      <c r="Q312" s="566"/>
      <c r="R312" s="566"/>
      <c r="S312" s="566"/>
      <c r="T312" s="566"/>
      <c r="U312" s="566"/>
      <c r="V312" s="56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568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5" t="s">
        <v>40</v>
      </c>
      <c r="Q313" s="566"/>
      <c r="R313" s="566"/>
      <c r="S313" s="566"/>
      <c r="T313" s="566"/>
      <c r="U313" s="566"/>
      <c r="V313" s="56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560" t="s">
        <v>178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66"/>
      <c r="AB314" s="66"/>
      <c r="AC314" s="80"/>
    </row>
    <row r="315" spans="1:68" ht="27" customHeight="1" x14ac:dyDescent="0.25">
      <c r="A315" s="63" t="s">
        <v>513</v>
      </c>
      <c r="B315" s="63" t="s">
        <v>514</v>
      </c>
      <c r="C315" s="36">
        <v>4301060387</v>
      </c>
      <c r="D315" s="561">
        <v>4607091380880</v>
      </c>
      <c r="E315" s="56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118</v>
      </c>
      <c r="M315" s="38" t="s">
        <v>88</v>
      </c>
      <c r="N315" s="38"/>
      <c r="O315" s="37">
        <v>30</v>
      </c>
      <c r="P315" s="6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515</v>
      </c>
      <c r="AG315" s="78"/>
      <c r="AJ315" s="84" t="s">
        <v>91</v>
      </c>
      <c r="AK315" s="84">
        <v>67.2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4301060406</v>
      </c>
      <c r="D316" s="561">
        <v>4607091384482</v>
      </c>
      <c r="E316" s="56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6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518</v>
      </c>
      <c r="AG316" s="78"/>
      <c r="AJ316" s="84" t="s">
        <v>91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519</v>
      </c>
      <c r="B317" s="63" t="s">
        <v>520</v>
      </c>
      <c r="C317" s="36">
        <v>4301060484</v>
      </c>
      <c r="D317" s="561">
        <v>4607091380897</v>
      </c>
      <c r="E317" s="56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117</v>
      </c>
      <c r="L317" s="37" t="s">
        <v>45</v>
      </c>
      <c r="M317" s="38" t="s">
        <v>98</v>
      </c>
      <c r="N317" s="38"/>
      <c r="O317" s="37">
        <v>30</v>
      </c>
      <c r="P317" s="66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68"/>
      <c r="B318" s="568"/>
      <c r="C318" s="568"/>
      <c r="D318" s="568"/>
      <c r="E318" s="568"/>
      <c r="F318" s="568"/>
      <c r="G318" s="568"/>
      <c r="H318" s="568"/>
      <c r="I318" s="568"/>
      <c r="J318" s="568"/>
      <c r="K318" s="568"/>
      <c r="L318" s="568"/>
      <c r="M318" s="568"/>
      <c r="N318" s="568"/>
      <c r="O318" s="569"/>
      <c r="P318" s="565" t="s">
        <v>40</v>
      </c>
      <c r="Q318" s="566"/>
      <c r="R318" s="566"/>
      <c r="S318" s="566"/>
      <c r="T318" s="566"/>
      <c r="U318" s="566"/>
      <c r="V318" s="56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68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5" t="s">
        <v>40</v>
      </c>
      <c r="Q319" s="566"/>
      <c r="R319" s="566"/>
      <c r="S319" s="566"/>
      <c r="T319" s="566"/>
      <c r="U319" s="566"/>
      <c r="V319" s="56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560" t="s">
        <v>104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4301030235</v>
      </c>
      <c r="D321" s="561">
        <v>4607091388381</v>
      </c>
      <c r="E321" s="56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109</v>
      </c>
      <c r="N321" s="38"/>
      <c r="O321" s="37">
        <v>180</v>
      </c>
      <c r="P321" s="65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3"/>
      <c r="R321" s="563"/>
      <c r="S321" s="563"/>
      <c r="T321" s="56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524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4301030232</v>
      </c>
      <c r="D322" s="561">
        <v>4607091388374</v>
      </c>
      <c r="E322" s="56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657" t="s">
        <v>527</v>
      </c>
      <c r="Q322" s="563"/>
      <c r="R322" s="563"/>
      <c r="S322" s="563"/>
      <c r="T322" s="56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528</v>
      </c>
      <c r="B323" s="63" t="s">
        <v>529</v>
      </c>
      <c r="C323" s="36">
        <v>4301032015</v>
      </c>
      <c r="D323" s="561">
        <v>4607091383102</v>
      </c>
      <c r="E323" s="56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90</v>
      </c>
      <c r="M323" s="38" t="s">
        <v>109</v>
      </c>
      <c r="N323" s="38"/>
      <c r="O323" s="37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530</v>
      </c>
      <c r="AG323" s="78"/>
      <c r="AJ323" s="84" t="s">
        <v>91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531</v>
      </c>
      <c r="B324" s="63" t="s">
        <v>532</v>
      </c>
      <c r="C324" s="36">
        <v>4301030233</v>
      </c>
      <c r="D324" s="561">
        <v>4607091388404</v>
      </c>
      <c r="E324" s="56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109</v>
      </c>
      <c r="N324" s="38"/>
      <c r="O324" s="37">
        <v>180</v>
      </c>
      <c r="P324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68"/>
      <c r="B325" s="568"/>
      <c r="C325" s="568"/>
      <c r="D325" s="568"/>
      <c r="E325" s="568"/>
      <c r="F325" s="568"/>
      <c r="G325" s="568"/>
      <c r="H325" s="568"/>
      <c r="I325" s="568"/>
      <c r="J325" s="568"/>
      <c r="K325" s="568"/>
      <c r="L325" s="568"/>
      <c r="M325" s="568"/>
      <c r="N325" s="568"/>
      <c r="O325" s="569"/>
      <c r="P325" s="565" t="s">
        <v>40</v>
      </c>
      <c r="Q325" s="566"/>
      <c r="R325" s="566"/>
      <c r="S325" s="566"/>
      <c r="T325" s="566"/>
      <c r="U325" s="566"/>
      <c r="V325" s="56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68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5" t="s">
        <v>40</v>
      </c>
      <c r="Q326" s="566"/>
      <c r="R326" s="566"/>
      <c r="S326" s="566"/>
      <c r="T326" s="566"/>
      <c r="U326" s="566"/>
      <c r="V326" s="56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0" t="s">
        <v>533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66"/>
      <c r="AB327" s="66"/>
      <c r="AC327" s="80"/>
    </row>
    <row r="328" spans="1:68" ht="16.5" customHeight="1" x14ac:dyDescent="0.25">
      <c r="A328" s="63" t="s">
        <v>534</v>
      </c>
      <c r="B328" s="63" t="s">
        <v>535</v>
      </c>
      <c r="C328" s="36">
        <v>4301180007</v>
      </c>
      <c r="D328" s="561">
        <v>4680115881808</v>
      </c>
      <c r="E328" s="56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537</v>
      </c>
      <c r="N328" s="38"/>
      <c r="O328" s="37">
        <v>730</v>
      </c>
      <c r="P328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536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538</v>
      </c>
      <c r="B329" s="63" t="s">
        <v>539</v>
      </c>
      <c r="C329" s="36">
        <v>4301180006</v>
      </c>
      <c r="D329" s="561">
        <v>4680115881822</v>
      </c>
      <c r="E329" s="56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4301180001</v>
      </c>
      <c r="D330" s="561">
        <v>4680115880016</v>
      </c>
      <c r="E330" s="56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537</v>
      </c>
      <c r="N330" s="38"/>
      <c r="O330" s="37">
        <v>730</v>
      </c>
      <c r="P330" s="6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68"/>
      <c r="B331" s="568"/>
      <c r="C331" s="568"/>
      <c r="D331" s="568"/>
      <c r="E331" s="568"/>
      <c r="F331" s="568"/>
      <c r="G331" s="568"/>
      <c r="H331" s="568"/>
      <c r="I331" s="568"/>
      <c r="J331" s="568"/>
      <c r="K331" s="568"/>
      <c r="L331" s="568"/>
      <c r="M331" s="568"/>
      <c r="N331" s="568"/>
      <c r="O331" s="569"/>
      <c r="P331" s="565" t="s">
        <v>40</v>
      </c>
      <c r="Q331" s="566"/>
      <c r="R331" s="566"/>
      <c r="S331" s="566"/>
      <c r="T331" s="566"/>
      <c r="U331" s="566"/>
      <c r="V331" s="56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68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5" t="s">
        <v>40</v>
      </c>
      <c r="Q332" s="566"/>
      <c r="R332" s="566"/>
      <c r="S332" s="566"/>
      <c r="T332" s="566"/>
      <c r="U332" s="566"/>
      <c r="V332" s="56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76" t="s">
        <v>542</v>
      </c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6"/>
      <c r="P333" s="576"/>
      <c r="Q333" s="576"/>
      <c r="R333" s="576"/>
      <c r="S333" s="576"/>
      <c r="T333" s="576"/>
      <c r="U333" s="576"/>
      <c r="V333" s="576"/>
      <c r="W333" s="576"/>
      <c r="X333" s="576"/>
      <c r="Y333" s="576"/>
      <c r="Z333" s="576"/>
      <c r="AA333" s="65"/>
      <c r="AB333" s="65"/>
      <c r="AC333" s="79"/>
    </row>
    <row r="334" spans="1:68" ht="14.25" customHeight="1" x14ac:dyDescent="0.25">
      <c r="A334" s="560" t="s">
        <v>84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66"/>
      <c r="AB334" s="66"/>
      <c r="AC334" s="80"/>
    </row>
    <row r="335" spans="1:68" ht="27" customHeight="1" x14ac:dyDescent="0.25">
      <c r="A335" s="63" t="s">
        <v>543</v>
      </c>
      <c r="B335" s="63" t="s">
        <v>544</v>
      </c>
      <c r="C335" s="36">
        <v>4301051489</v>
      </c>
      <c r="D335" s="561">
        <v>4607091387919</v>
      </c>
      <c r="E335" s="56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117</v>
      </c>
      <c r="L335" s="37" t="s">
        <v>45</v>
      </c>
      <c r="M335" s="38" t="s">
        <v>98</v>
      </c>
      <c r="N335" s="38"/>
      <c r="O335" s="37">
        <v>45</v>
      </c>
      <c r="P335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545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4301051461</v>
      </c>
      <c r="D336" s="561">
        <v>4680115883604</v>
      </c>
      <c r="E336" s="56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90</v>
      </c>
      <c r="M336" s="38" t="s">
        <v>88</v>
      </c>
      <c r="N336" s="38"/>
      <c r="O336" s="37">
        <v>45</v>
      </c>
      <c r="P336" s="6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548</v>
      </c>
      <c r="AG336" s="78"/>
      <c r="AJ336" s="84" t="s">
        <v>91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549</v>
      </c>
      <c r="B337" s="63" t="s">
        <v>550</v>
      </c>
      <c r="C337" s="36">
        <v>4301051864</v>
      </c>
      <c r="D337" s="561">
        <v>4680115883567</v>
      </c>
      <c r="E337" s="56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90</v>
      </c>
      <c r="M337" s="38" t="s">
        <v>98</v>
      </c>
      <c r="N337" s="38"/>
      <c r="O337" s="37">
        <v>40</v>
      </c>
      <c r="P337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551</v>
      </c>
      <c r="AG337" s="78"/>
      <c r="AJ337" s="84" t="s">
        <v>91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68"/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8"/>
      <c r="M338" s="568"/>
      <c r="N338" s="568"/>
      <c r="O338" s="569"/>
      <c r="P338" s="565" t="s">
        <v>40</v>
      </c>
      <c r="Q338" s="566"/>
      <c r="R338" s="566"/>
      <c r="S338" s="566"/>
      <c r="T338" s="566"/>
      <c r="U338" s="566"/>
      <c r="V338" s="56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68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5" t="s">
        <v>40</v>
      </c>
      <c r="Q339" s="566"/>
      <c r="R339" s="566"/>
      <c r="S339" s="566"/>
      <c r="T339" s="566"/>
      <c r="U339" s="566"/>
      <c r="V339" s="56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584" t="s">
        <v>552</v>
      </c>
      <c r="B340" s="584"/>
      <c r="C340" s="584"/>
      <c r="D340" s="584"/>
      <c r="E340" s="584"/>
      <c r="F340" s="584"/>
      <c r="G340" s="584"/>
      <c r="H340" s="584"/>
      <c r="I340" s="584"/>
      <c r="J340" s="584"/>
      <c r="K340" s="584"/>
      <c r="L340" s="584"/>
      <c r="M340" s="584"/>
      <c r="N340" s="584"/>
      <c r="O340" s="584"/>
      <c r="P340" s="584"/>
      <c r="Q340" s="584"/>
      <c r="R340" s="584"/>
      <c r="S340" s="584"/>
      <c r="T340" s="584"/>
      <c r="U340" s="584"/>
      <c r="V340" s="584"/>
      <c r="W340" s="584"/>
      <c r="X340" s="584"/>
      <c r="Y340" s="584"/>
      <c r="Z340" s="584"/>
      <c r="AA340" s="54"/>
      <c r="AB340" s="54"/>
      <c r="AC340" s="54"/>
    </row>
    <row r="341" spans="1:68" ht="16.5" customHeight="1" x14ac:dyDescent="0.25">
      <c r="A341" s="576" t="s">
        <v>553</v>
      </c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6"/>
      <c r="P341" s="576"/>
      <c r="Q341" s="576"/>
      <c r="R341" s="576"/>
      <c r="S341" s="576"/>
      <c r="T341" s="576"/>
      <c r="U341" s="576"/>
      <c r="V341" s="576"/>
      <c r="W341" s="576"/>
      <c r="X341" s="576"/>
      <c r="Y341" s="576"/>
      <c r="Z341" s="576"/>
      <c r="AA341" s="65"/>
      <c r="AB341" s="65"/>
      <c r="AC341" s="79"/>
    </row>
    <row r="342" spans="1:68" ht="14.25" customHeight="1" x14ac:dyDescent="0.25">
      <c r="A342" s="560" t="s">
        <v>112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66"/>
      <c r="AB342" s="66"/>
      <c r="AC342" s="80"/>
    </row>
    <row r="343" spans="1:68" ht="37.5" customHeight="1" x14ac:dyDescent="0.25">
      <c r="A343" s="63" t="s">
        <v>554</v>
      </c>
      <c r="B343" s="63" t="s">
        <v>555</v>
      </c>
      <c r="C343" s="36">
        <v>4301011869</v>
      </c>
      <c r="D343" s="561">
        <v>4680115884847</v>
      </c>
      <c r="E343" s="56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118</v>
      </c>
      <c r="M343" s="38" t="s">
        <v>82</v>
      </c>
      <c r="N343" s="38"/>
      <c r="O343" s="37">
        <v>60</v>
      </c>
      <c r="P343" s="6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556</v>
      </c>
      <c r="AG343" s="78"/>
      <c r="AJ343" s="84" t="s">
        <v>91</v>
      </c>
      <c r="AK343" s="84">
        <v>120</v>
      </c>
      <c r="BB343" s="407" t="s">
        <v>66</v>
      </c>
      <c r="BM343" s="78">
        <f t="shared" ref="BM343:BM349" si="38">IFERROR(X343*I343/H343,"0")</f>
        <v>0</v>
      </c>
      <c r="BN343" s="78">
        <f t="shared" ref="BN343:BN349" si="39">IFERROR(Y343*I343/H343,"0")</f>
        <v>0</v>
      </c>
      <c r="BO343" s="78">
        <f t="shared" ref="BO343:BO349" si="40">IFERROR(1/J343*(X343/H343),"0")</f>
        <v>0</v>
      </c>
      <c r="BP343" s="78">
        <f t="shared" ref="BP343:BP349" si="41"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4301011870</v>
      </c>
      <c r="D344" s="561">
        <v>4680115884854</v>
      </c>
      <c r="E344" s="56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560</v>
      </c>
      <c r="M344" s="38" t="s">
        <v>82</v>
      </c>
      <c r="N344" s="38"/>
      <c r="O344" s="37">
        <v>60</v>
      </c>
      <c r="P344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559</v>
      </c>
      <c r="AG344" s="78"/>
      <c r="AJ344" s="84" t="s">
        <v>91</v>
      </c>
      <c r="AK344" s="84">
        <v>10575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37.5" customHeight="1" x14ac:dyDescent="0.25">
      <c r="A345" s="63" t="s">
        <v>561</v>
      </c>
      <c r="B345" s="63" t="s">
        <v>562</v>
      </c>
      <c r="C345" s="36">
        <v>4301011867</v>
      </c>
      <c r="D345" s="561">
        <v>4680115884830</v>
      </c>
      <c r="E345" s="56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118</v>
      </c>
      <c r="M345" s="38" t="s">
        <v>82</v>
      </c>
      <c r="N345" s="38"/>
      <c r="O345" s="37">
        <v>60</v>
      </c>
      <c r="P345" s="6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3"/>
      <c r="R345" s="563"/>
      <c r="S345" s="563"/>
      <c r="T345" s="56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91</v>
      </c>
      <c r="AK345" s="84">
        <v>120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4301011832</v>
      </c>
      <c r="D346" s="561">
        <v>4607091383997</v>
      </c>
      <c r="E346" s="56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118</v>
      </c>
      <c r="M346" s="38" t="s">
        <v>98</v>
      </c>
      <c r="N346" s="38"/>
      <c r="O346" s="37">
        <v>60</v>
      </c>
      <c r="P346" s="6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3"/>
      <c r="R346" s="563"/>
      <c r="S346" s="563"/>
      <c r="T346" s="56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91</v>
      </c>
      <c r="AK346" s="84">
        <v>120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4301011433</v>
      </c>
      <c r="D347" s="561">
        <v>4680115882638</v>
      </c>
      <c r="E347" s="56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116</v>
      </c>
      <c r="N347" s="38"/>
      <c r="O347" s="37">
        <v>90</v>
      </c>
      <c r="P347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570</v>
      </c>
      <c r="B348" s="63" t="s">
        <v>571</v>
      </c>
      <c r="C348" s="36">
        <v>4301011952</v>
      </c>
      <c r="D348" s="561">
        <v>4680115884922</v>
      </c>
      <c r="E348" s="56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82</v>
      </c>
      <c r="N348" s="38"/>
      <c r="O348" s="37">
        <v>60</v>
      </c>
      <c r="P348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559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37.5" customHeight="1" x14ac:dyDescent="0.25">
      <c r="A349" s="63" t="s">
        <v>572</v>
      </c>
      <c r="B349" s="63" t="s">
        <v>573</v>
      </c>
      <c r="C349" s="36">
        <v>4301011868</v>
      </c>
      <c r="D349" s="561">
        <v>4680115884861</v>
      </c>
      <c r="E349" s="56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563</v>
      </c>
      <c r="AG349" s="78"/>
      <c r="AJ349" s="84" t="s">
        <v>45</v>
      </c>
      <c r="AK349" s="84">
        <v>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x14ac:dyDescent="0.2">
      <c r="A350" s="568"/>
      <c r="B350" s="568"/>
      <c r="C350" s="568"/>
      <c r="D350" s="568"/>
      <c r="E350" s="568"/>
      <c r="F350" s="568"/>
      <c r="G350" s="568"/>
      <c r="H350" s="568"/>
      <c r="I350" s="568"/>
      <c r="J350" s="568"/>
      <c r="K350" s="568"/>
      <c r="L350" s="568"/>
      <c r="M350" s="568"/>
      <c r="N350" s="568"/>
      <c r="O350" s="569"/>
      <c r="P350" s="565" t="s">
        <v>40</v>
      </c>
      <c r="Q350" s="566"/>
      <c r="R350" s="566"/>
      <c r="S350" s="566"/>
      <c r="T350" s="566"/>
      <c r="U350" s="566"/>
      <c r="V350" s="56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568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5" t="s">
        <v>40</v>
      </c>
      <c r="Q351" s="566"/>
      <c r="R351" s="566"/>
      <c r="S351" s="566"/>
      <c r="T351" s="566"/>
      <c r="U351" s="566"/>
      <c r="V351" s="56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560" t="s">
        <v>148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66"/>
      <c r="AB352" s="66"/>
      <c r="AC352" s="80"/>
    </row>
    <row r="353" spans="1:68" ht="27" customHeight="1" x14ac:dyDescent="0.25">
      <c r="A353" s="63" t="s">
        <v>574</v>
      </c>
      <c r="B353" s="63" t="s">
        <v>575</v>
      </c>
      <c r="C353" s="36">
        <v>4301020178</v>
      </c>
      <c r="D353" s="561">
        <v>4607091383980</v>
      </c>
      <c r="E353" s="56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577</v>
      </c>
      <c r="M353" s="38" t="s">
        <v>116</v>
      </c>
      <c r="N353" s="38"/>
      <c r="O353" s="37">
        <v>50</v>
      </c>
      <c r="P353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576</v>
      </c>
      <c r="AG353" s="78"/>
      <c r="AJ353" s="84" t="s">
        <v>91</v>
      </c>
      <c r="AK353" s="84">
        <v>15075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578</v>
      </c>
      <c r="B354" s="63" t="s">
        <v>579</v>
      </c>
      <c r="C354" s="36">
        <v>4301020179</v>
      </c>
      <c r="D354" s="561">
        <v>4607091384178</v>
      </c>
      <c r="E354" s="56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116</v>
      </c>
      <c r="N354" s="38"/>
      <c r="O354" s="37">
        <v>50</v>
      </c>
      <c r="P354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576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68"/>
      <c r="B355" s="568"/>
      <c r="C355" s="568"/>
      <c r="D355" s="568"/>
      <c r="E355" s="568"/>
      <c r="F355" s="568"/>
      <c r="G355" s="568"/>
      <c r="H355" s="568"/>
      <c r="I355" s="568"/>
      <c r="J355" s="568"/>
      <c r="K355" s="568"/>
      <c r="L355" s="568"/>
      <c r="M355" s="568"/>
      <c r="N355" s="568"/>
      <c r="O355" s="569"/>
      <c r="P355" s="565" t="s">
        <v>40</v>
      </c>
      <c r="Q355" s="566"/>
      <c r="R355" s="566"/>
      <c r="S355" s="566"/>
      <c r="T355" s="566"/>
      <c r="U355" s="566"/>
      <c r="V355" s="56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68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5" t="s">
        <v>40</v>
      </c>
      <c r="Q356" s="566"/>
      <c r="R356" s="566"/>
      <c r="S356" s="566"/>
      <c r="T356" s="566"/>
      <c r="U356" s="566"/>
      <c r="V356" s="56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60" t="s">
        <v>84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4301051903</v>
      </c>
      <c r="D358" s="561">
        <v>4607091383928</v>
      </c>
      <c r="E358" s="56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117</v>
      </c>
      <c r="L358" s="37" t="s">
        <v>45</v>
      </c>
      <c r="M358" s="38" t="s">
        <v>88</v>
      </c>
      <c r="N358" s="38"/>
      <c r="O358" s="37">
        <v>40</v>
      </c>
      <c r="P358" s="6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561">
        <v>4607091384260</v>
      </c>
      <c r="E359" s="56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117</v>
      </c>
      <c r="L359" s="37" t="s">
        <v>45</v>
      </c>
      <c r="M359" s="38" t="s">
        <v>88</v>
      </c>
      <c r="N359" s="38"/>
      <c r="O359" s="37">
        <v>40</v>
      </c>
      <c r="P359" s="6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68"/>
      <c r="B360" s="568"/>
      <c r="C360" s="568"/>
      <c r="D360" s="568"/>
      <c r="E360" s="568"/>
      <c r="F360" s="568"/>
      <c r="G360" s="568"/>
      <c r="H360" s="568"/>
      <c r="I360" s="568"/>
      <c r="J360" s="568"/>
      <c r="K360" s="568"/>
      <c r="L360" s="568"/>
      <c r="M360" s="568"/>
      <c r="N360" s="568"/>
      <c r="O360" s="569"/>
      <c r="P360" s="565" t="s">
        <v>40</v>
      </c>
      <c r="Q360" s="566"/>
      <c r="R360" s="566"/>
      <c r="S360" s="566"/>
      <c r="T360" s="566"/>
      <c r="U360" s="566"/>
      <c r="V360" s="56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568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5" t="s">
        <v>40</v>
      </c>
      <c r="Q361" s="566"/>
      <c r="R361" s="566"/>
      <c r="S361" s="566"/>
      <c r="T361" s="566"/>
      <c r="U361" s="566"/>
      <c r="V361" s="56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560" t="s">
        <v>178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66"/>
      <c r="AB362" s="66"/>
      <c r="AC362" s="80"/>
    </row>
    <row r="363" spans="1:68" ht="16.5" customHeight="1" x14ac:dyDescent="0.25">
      <c r="A363" s="63" t="s">
        <v>586</v>
      </c>
      <c r="B363" s="63" t="s">
        <v>587</v>
      </c>
      <c r="C363" s="36">
        <v>4301060524</v>
      </c>
      <c r="D363" s="561">
        <v>4607091384673</v>
      </c>
      <c r="E363" s="56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117</v>
      </c>
      <c r="L363" s="37" t="s">
        <v>45</v>
      </c>
      <c r="M363" s="38" t="s">
        <v>88</v>
      </c>
      <c r="N363" s="38"/>
      <c r="O363" s="37">
        <v>40</v>
      </c>
      <c r="P363" s="63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3"/>
      <c r="R363" s="563"/>
      <c r="S363" s="563"/>
      <c r="T363" s="56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588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68"/>
      <c r="B364" s="568"/>
      <c r="C364" s="568"/>
      <c r="D364" s="568"/>
      <c r="E364" s="568"/>
      <c r="F364" s="568"/>
      <c r="G364" s="568"/>
      <c r="H364" s="568"/>
      <c r="I364" s="568"/>
      <c r="J364" s="568"/>
      <c r="K364" s="568"/>
      <c r="L364" s="568"/>
      <c r="M364" s="568"/>
      <c r="N364" s="568"/>
      <c r="O364" s="569"/>
      <c r="P364" s="565" t="s">
        <v>40</v>
      </c>
      <c r="Q364" s="566"/>
      <c r="R364" s="566"/>
      <c r="S364" s="566"/>
      <c r="T364" s="566"/>
      <c r="U364" s="566"/>
      <c r="V364" s="56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68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5" t="s">
        <v>40</v>
      </c>
      <c r="Q365" s="566"/>
      <c r="R365" s="566"/>
      <c r="S365" s="566"/>
      <c r="T365" s="566"/>
      <c r="U365" s="566"/>
      <c r="V365" s="56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76" t="s">
        <v>589</v>
      </c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6"/>
      <c r="P366" s="576"/>
      <c r="Q366" s="576"/>
      <c r="R366" s="576"/>
      <c r="S366" s="576"/>
      <c r="T366" s="576"/>
      <c r="U366" s="576"/>
      <c r="V366" s="576"/>
      <c r="W366" s="576"/>
      <c r="X366" s="576"/>
      <c r="Y366" s="576"/>
      <c r="Z366" s="576"/>
      <c r="AA366" s="65"/>
      <c r="AB366" s="65"/>
      <c r="AC366" s="79"/>
    </row>
    <row r="367" spans="1:68" ht="14.25" customHeight="1" x14ac:dyDescent="0.25">
      <c r="A367" s="560" t="s">
        <v>112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66"/>
      <c r="AB367" s="66"/>
      <c r="AC367" s="80"/>
    </row>
    <row r="368" spans="1:68" ht="37.5" customHeight="1" x14ac:dyDescent="0.25">
      <c r="A368" s="63" t="s">
        <v>590</v>
      </c>
      <c r="B368" s="63" t="s">
        <v>591</v>
      </c>
      <c r="C368" s="36">
        <v>4301011873</v>
      </c>
      <c r="D368" s="561">
        <v>4680115881907</v>
      </c>
      <c r="E368" s="56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82</v>
      </c>
      <c r="N368" s="38"/>
      <c r="O368" s="37">
        <v>60</v>
      </c>
      <c r="P368" s="6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592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593</v>
      </c>
      <c r="B369" s="63" t="s">
        <v>594</v>
      </c>
      <c r="C369" s="36">
        <v>4301011875</v>
      </c>
      <c r="D369" s="561">
        <v>4680115884885</v>
      </c>
      <c r="E369" s="56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82</v>
      </c>
      <c r="N369" s="38"/>
      <c r="O369" s="37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595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596</v>
      </c>
      <c r="B370" s="63" t="s">
        <v>597</v>
      </c>
      <c r="C370" s="36">
        <v>4301011871</v>
      </c>
      <c r="D370" s="561">
        <v>4680115884908</v>
      </c>
      <c r="E370" s="56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82</v>
      </c>
      <c r="N370" s="38"/>
      <c r="O370" s="37">
        <v>60</v>
      </c>
      <c r="P370" s="6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595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8"/>
      <c r="B371" s="568"/>
      <c r="C371" s="568"/>
      <c r="D371" s="568"/>
      <c r="E371" s="568"/>
      <c r="F371" s="568"/>
      <c r="G371" s="568"/>
      <c r="H371" s="568"/>
      <c r="I371" s="568"/>
      <c r="J371" s="568"/>
      <c r="K371" s="568"/>
      <c r="L371" s="568"/>
      <c r="M371" s="568"/>
      <c r="N371" s="568"/>
      <c r="O371" s="569"/>
      <c r="P371" s="565" t="s">
        <v>40</v>
      </c>
      <c r="Q371" s="566"/>
      <c r="R371" s="566"/>
      <c r="S371" s="566"/>
      <c r="T371" s="566"/>
      <c r="U371" s="566"/>
      <c r="V371" s="56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68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5" t="s">
        <v>40</v>
      </c>
      <c r="Q372" s="566"/>
      <c r="R372" s="566"/>
      <c r="S372" s="566"/>
      <c r="T372" s="566"/>
      <c r="U372" s="566"/>
      <c r="V372" s="56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0" t="s">
        <v>78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66"/>
      <c r="AB373" s="66"/>
      <c r="AC373" s="80"/>
    </row>
    <row r="374" spans="1:68" ht="27" customHeight="1" x14ac:dyDescent="0.25">
      <c r="A374" s="63" t="s">
        <v>598</v>
      </c>
      <c r="B374" s="63" t="s">
        <v>599</v>
      </c>
      <c r="C374" s="36">
        <v>4301031303</v>
      </c>
      <c r="D374" s="561">
        <v>4607091384802</v>
      </c>
      <c r="E374" s="56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82</v>
      </c>
      <c r="N374" s="38"/>
      <c r="O374" s="37">
        <v>35</v>
      </c>
      <c r="P374" s="6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600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598</v>
      </c>
      <c r="B375" s="63" t="s">
        <v>601</v>
      </c>
      <c r="C375" s="36">
        <v>4301031457</v>
      </c>
      <c r="D375" s="561">
        <v>4607091384802</v>
      </c>
      <c r="E375" s="561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631" t="s">
        <v>602</v>
      </c>
      <c r="Q375" s="563"/>
      <c r="R375" s="563"/>
      <c r="S375" s="563"/>
      <c r="T375" s="56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600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568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5" t="s">
        <v>40</v>
      </c>
      <c r="Q376" s="566"/>
      <c r="R376" s="566"/>
      <c r="S376" s="566"/>
      <c r="T376" s="566"/>
      <c r="U376" s="566"/>
      <c r="V376" s="567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5" t="s">
        <v>40</v>
      </c>
      <c r="Q377" s="566"/>
      <c r="R377" s="566"/>
      <c r="S377" s="566"/>
      <c r="T377" s="566"/>
      <c r="U377" s="566"/>
      <c r="V377" s="567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560" t="s">
        <v>84</v>
      </c>
      <c r="B378" s="560"/>
      <c r="C378" s="560"/>
      <c r="D378" s="560"/>
      <c r="E378" s="560"/>
      <c r="F378" s="560"/>
      <c r="G378" s="560"/>
      <c r="H378" s="560"/>
      <c r="I378" s="560"/>
      <c r="J378" s="560"/>
      <c r="K378" s="560"/>
      <c r="L378" s="560"/>
      <c r="M378" s="560"/>
      <c r="N378" s="560"/>
      <c r="O378" s="560"/>
      <c r="P378" s="560"/>
      <c r="Q378" s="560"/>
      <c r="R378" s="560"/>
      <c r="S378" s="560"/>
      <c r="T378" s="560"/>
      <c r="U378" s="560"/>
      <c r="V378" s="560"/>
      <c r="W378" s="560"/>
      <c r="X378" s="560"/>
      <c r="Y378" s="560"/>
      <c r="Z378" s="560"/>
      <c r="AA378" s="66"/>
      <c r="AB378" s="66"/>
      <c r="AC378" s="80"/>
    </row>
    <row r="379" spans="1:68" ht="27" customHeight="1" x14ac:dyDescent="0.25">
      <c r="A379" s="63" t="s">
        <v>603</v>
      </c>
      <c r="B379" s="63" t="s">
        <v>604</v>
      </c>
      <c r="C379" s="36">
        <v>4301051899</v>
      </c>
      <c r="D379" s="561">
        <v>4607091384246</v>
      </c>
      <c r="E379" s="561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88</v>
      </c>
      <c r="N379" s="38"/>
      <c r="O379" s="37">
        <v>40</v>
      </c>
      <c r="P379" s="63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3"/>
      <c r="R379" s="563"/>
      <c r="S379" s="563"/>
      <c r="T379" s="56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606</v>
      </c>
      <c r="B380" s="63" t="s">
        <v>607</v>
      </c>
      <c r="C380" s="36">
        <v>4301051660</v>
      </c>
      <c r="D380" s="561">
        <v>4607091384253</v>
      </c>
      <c r="E380" s="561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45</v>
      </c>
      <c r="M380" s="38" t="s">
        <v>88</v>
      </c>
      <c r="N380" s="38"/>
      <c r="O380" s="37">
        <v>40</v>
      </c>
      <c r="P380" s="6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3"/>
      <c r="R380" s="563"/>
      <c r="S380" s="563"/>
      <c r="T380" s="56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605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68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5" t="s">
        <v>40</v>
      </c>
      <c r="Q381" s="566"/>
      <c r="R381" s="566"/>
      <c r="S381" s="566"/>
      <c r="T381" s="566"/>
      <c r="U381" s="566"/>
      <c r="V381" s="567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5" t="s">
        <v>40</v>
      </c>
      <c r="Q382" s="566"/>
      <c r="R382" s="566"/>
      <c r="S382" s="566"/>
      <c r="T382" s="566"/>
      <c r="U382" s="566"/>
      <c r="V382" s="567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560" t="s">
        <v>178</v>
      </c>
      <c r="B383" s="560"/>
      <c r="C383" s="560"/>
      <c r="D383" s="560"/>
      <c r="E383" s="560"/>
      <c r="F383" s="560"/>
      <c r="G383" s="560"/>
      <c r="H383" s="560"/>
      <c r="I383" s="560"/>
      <c r="J383" s="560"/>
      <c r="K383" s="560"/>
      <c r="L383" s="560"/>
      <c r="M383" s="560"/>
      <c r="N383" s="560"/>
      <c r="O383" s="560"/>
      <c r="P383" s="560"/>
      <c r="Q383" s="560"/>
      <c r="R383" s="560"/>
      <c r="S383" s="560"/>
      <c r="T383" s="560"/>
      <c r="U383" s="560"/>
      <c r="V383" s="560"/>
      <c r="W383" s="560"/>
      <c r="X383" s="560"/>
      <c r="Y383" s="560"/>
      <c r="Z383" s="560"/>
      <c r="AA383" s="66"/>
      <c r="AB383" s="66"/>
      <c r="AC383" s="80"/>
    </row>
    <row r="384" spans="1:68" ht="27" customHeight="1" x14ac:dyDescent="0.25">
      <c r="A384" s="63" t="s">
        <v>608</v>
      </c>
      <c r="B384" s="63" t="s">
        <v>609</v>
      </c>
      <c r="C384" s="36">
        <v>4301060441</v>
      </c>
      <c r="D384" s="561">
        <v>4607091389357</v>
      </c>
      <c r="E384" s="561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88</v>
      </c>
      <c r="N384" s="38"/>
      <c r="O384" s="37">
        <v>40</v>
      </c>
      <c r="P384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3"/>
      <c r="R384" s="563"/>
      <c r="S384" s="563"/>
      <c r="T384" s="56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610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568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5" t="s">
        <v>40</v>
      </c>
      <c r="Q385" s="566"/>
      <c r="R385" s="566"/>
      <c r="S385" s="566"/>
      <c r="T385" s="566"/>
      <c r="U385" s="566"/>
      <c r="V385" s="567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5" t="s">
        <v>40</v>
      </c>
      <c r="Q386" s="566"/>
      <c r="R386" s="566"/>
      <c r="S386" s="566"/>
      <c r="T386" s="566"/>
      <c r="U386" s="566"/>
      <c r="V386" s="567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584" t="s">
        <v>611</v>
      </c>
      <c r="B387" s="584"/>
      <c r="C387" s="584"/>
      <c r="D387" s="584"/>
      <c r="E387" s="584"/>
      <c r="F387" s="584"/>
      <c r="G387" s="584"/>
      <c r="H387" s="584"/>
      <c r="I387" s="584"/>
      <c r="J387" s="584"/>
      <c r="K387" s="584"/>
      <c r="L387" s="584"/>
      <c r="M387" s="584"/>
      <c r="N387" s="584"/>
      <c r="O387" s="584"/>
      <c r="P387" s="584"/>
      <c r="Q387" s="584"/>
      <c r="R387" s="584"/>
      <c r="S387" s="584"/>
      <c r="T387" s="584"/>
      <c r="U387" s="584"/>
      <c r="V387" s="584"/>
      <c r="W387" s="584"/>
      <c r="X387" s="584"/>
      <c r="Y387" s="584"/>
      <c r="Z387" s="584"/>
      <c r="AA387" s="54"/>
      <c r="AB387" s="54"/>
      <c r="AC387" s="54"/>
    </row>
    <row r="388" spans="1:68" ht="16.5" customHeight="1" x14ac:dyDescent="0.25">
      <c r="A388" s="576" t="s">
        <v>612</v>
      </c>
      <c r="B388" s="576"/>
      <c r="C388" s="576"/>
      <c r="D388" s="576"/>
      <c r="E388" s="576"/>
      <c r="F388" s="576"/>
      <c r="G388" s="576"/>
      <c r="H388" s="576"/>
      <c r="I388" s="576"/>
      <c r="J388" s="576"/>
      <c r="K388" s="576"/>
      <c r="L388" s="576"/>
      <c r="M388" s="576"/>
      <c r="N388" s="576"/>
      <c r="O388" s="576"/>
      <c r="P388" s="576"/>
      <c r="Q388" s="576"/>
      <c r="R388" s="576"/>
      <c r="S388" s="576"/>
      <c r="T388" s="576"/>
      <c r="U388" s="576"/>
      <c r="V388" s="576"/>
      <c r="W388" s="576"/>
      <c r="X388" s="576"/>
      <c r="Y388" s="576"/>
      <c r="Z388" s="576"/>
      <c r="AA388" s="65"/>
      <c r="AB388" s="65"/>
      <c r="AC388" s="79"/>
    </row>
    <row r="389" spans="1:68" ht="14.25" customHeight="1" x14ac:dyDescent="0.25">
      <c r="A389" s="560" t="s">
        <v>78</v>
      </c>
      <c r="B389" s="560"/>
      <c r="C389" s="560"/>
      <c r="D389" s="560"/>
      <c r="E389" s="560"/>
      <c r="F389" s="560"/>
      <c r="G389" s="560"/>
      <c r="H389" s="560"/>
      <c r="I389" s="560"/>
      <c r="J389" s="560"/>
      <c r="K389" s="560"/>
      <c r="L389" s="560"/>
      <c r="M389" s="560"/>
      <c r="N389" s="560"/>
      <c r="O389" s="560"/>
      <c r="P389" s="560"/>
      <c r="Q389" s="560"/>
      <c r="R389" s="560"/>
      <c r="S389" s="560"/>
      <c r="T389" s="560"/>
      <c r="U389" s="560"/>
      <c r="V389" s="560"/>
      <c r="W389" s="560"/>
      <c r="X389" s="560"/>
      <c r="Y389" s="560"/>
      <c r="Z389" s="560"/>
      <c r="AA389" s="66"/>
      <c r="AB389" s="66"/>
      <c r="AC389" s="80"/>
    </row>
    <row r="390" spans="1:68" ht="27" customHeight="1" x14ac:dyDescent="0.25">
      <c r="A390" s="63" t="s">
        <v>613</v>
      </c>
      <c r="B390" s="63" t="s">
        <v>614</v>
      </c>
      <c r="C390" s="36">
        <v>4301031405</v>
      </c>
      <c r="D390" s="561">
        <v>4680115886100</v>
      </c>
      <c r="E390" s="56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82</v>
      </c>
      <c r="N390" s="38"/>
      <c r="O390" s="37">
        <v>50</v>
      </c>
      <c r="P390" s="62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3"/>
      <c r="R390" s="563"/>
      <c r="S390" s="563"/>
      <c r="T390" s="56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3">IFERROR(X390*I390/H390,"0")</f>
        <v>0</v>
      </c>
      <c r="BN390" s="78">
        <f t="shared" ref="BN390:BN399" si="44">IFERROR(Y390*I390/H390,"0")</f>
        <v>0</v>
      </c>
      <c r="BO390" s="78">
        <f t="shared" ref="BO390:BO399" si="45">IFERROR(1/J390*(X390/H390),"0")</f>
        <v>0</v>
      </c>
      <c r="BP390" s="78">
        <f t="shared" ref="BP390:BP399" si="46">IFERROR(1/J390*(Y390/H390),"0")</f>
        <v>0</v>
      </c>
    </row>
    <row r="391" spans="1:68" ht="27" customHeight="1" x14ac:dyDescent="0.25">
      <c r="A391" s="63" t="s">
        <v>616</v>
      </c>
      <c r="B391" s="63" t="s">
        <v>617</v>
      </c>
      <c r="C391" s="36">
        <v>4301031382</v>
      </c>
      <c r="D391" s="561">
        <v>4680115886117</v>
      </c>
      <c r="E391" s="56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62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616</v>
      </c>
      <c r="B392" s="63" t="s">
        <v>619</v>
      </c>
      <c r="C392" s="36">
        <v>4301031406</v>
      </c>
      <c r="D392" s="561">
        <v>4680115886117</v>
      </c>
      <c r="E392" s="56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6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3"/>
      <c r="R392" s="563"/>
      <c r="S392" s="563"/>
      <c r="T392" s="56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620</v>
      </c>
      <c r="B393" s="63" t="s">
        <v>621</v>
      </c>
      <c r="C393" s="36">
        <v>4301031402</v>
      </c>
      <c r="D393" s="561">
        <v>4680115886124</v>
      </c>
      <c r="E393" s="56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3"/>
      <c r="R393" s="563"/>
      <c r="S393" s="563"/>
      <c r="T393" s="56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4301031366</v>
      </c>
      <c r="D394" s="561">
        <v>4680115883147</v>
      </c>
      <c r="E394" s="561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3"/>
      <c r="R394" s="563"/>
      <c r="S394" s="563"/>
      <c r="T394" s="56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ref="Z394:Z399" si="47">IFERROR(IF(Y394=0,"",ROUNDUP(Y394/H394,0)*0.00502),"")</f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4301031362</v>
      </c>
      <c r="D395" s="561">
        <v>4607091384338</v>
      </c>
      <c r="E395" s="56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282</v>
      </c>
      <c r="M395" s="38" t="s">
        <v>82</v>
      </c>
      <c r="N395" s="38"/>
      <c r="O395" s="37">
        <v>50</v>
      </c>
      <c r="P395" s="6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3"/>
      <c r="R395" s="563"/>
      <c r="S395" s="563"/>
      <c r="T395" s="56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615</v>
      </c>
      <c r="AG395" s="78"/>
      <c r="AJ395" s="84" t="s">
        <v>91</v>
      </c>
      <c r="AK395" s="84">
        <v>37.799999999999997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37.5" customHeight="1" x14ac:dyDescent="0.25">
      <c r="A396" s="63" t="s">
        <v>627</v>
      </c>
      <c r="B396" s="63" t="s">
        <v>628</v>
      </c>
      <c r="C396" s="36">
        <v>4301031361</v>
      </c>
      <c r="D396" s="561">
        <v>4607091389524</v>
      </c>
      <c r="E396" s="561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3"/>
      <c r="R396" s="563"/>
      <c r="S396" s="563"/>
      <c r="T396" s="56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4301031364</v>
      </c>
      <c r="D397" s="561">
        <v>4680115883161</v>
      </c>
      <c r="E397" s="561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3"/>
      <c r="R397" s="563"/>
      <c r="S397" s="563"/>
      <c r="T397" s="56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4301031358</v>
      </c>
      <c r="D398" s="561">
        <v>4607091389531</v>
      </c>
      <c r="E398" s="56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3"/>
      <c r="R398" s="563"/>
      <c r="S398" s="563"/>
      <c r="T398" s="56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2"/>
        <v>0</v>
      </c>
      <c r="Z398" s="41" t="str">
        <f t="shared" si="4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43"/>
        <v>0</v>
      </c>
      <c r="BN398" s="78">
        <f t="shared" si="44"/>
        <v>0</v>
      </c>
      <c r="BO398" s="78">
        <f t="shared" si="45"/>
        <v>0</v>
      </c>
      <c r="BP398" s="78">
        <f t="shared" si="46"/>
        <v>0</v>
      </c>
    </row>
    <row r="399" spans="1:68" ht="37.5" customHeight="1" x14ac:dyDescent="0.25">
      <c r="A399" s="63" t="s">
        <v>636</v>
      </c>
      <c r="B399" s="63" t="s">
        <v>637</v>
      </c>
      <c r="C399" s="36">
        <v>4301031360</v>
      </c>
      <c r="D399" s="561">
        <v>4607091384345</v>
      </c>
      <c r="E399" s="561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3"/>
      <c r="R399" s="563"/>
      <c r="S399" s="563"/>
      <c r="T399" s="56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2"/>
        <v>0</v>
      </c>
      <c r="Z399" s="41" t="str">
        <f t="shared" si="47"/>
        <v/>
      </c>
      <c r="AA399" s="68" t="s">
        <v>45</v>
      </c>
      <c r="AB399" s="69" t="s">
        <v>45</v>
      </c>
      <c r="AC399" s="464" t="s">
        <v>632</v>
      </c>
      <c r="AG399" s="78"/>
      <c r="AJ399" s="84" t="s">
        <v>45</v>
      </c>
      <c r="AK399" s="84">
        <v>0</v>
      </c>
      <c r="BB399" s="465" t="s">
        <v>66</v>
      </c>
      <c r="BM399" s="78">
        <f t="shared" si="43"/>
        <v>0</v>
      </c>
      <c r="BN399" s="78">
        <f t="shared" si="44"/>
        <v>0</v>
      </c>
      <c r="BO399" s="78">
        <f t="shared" si="45"/>
        <v>0</v>
      </c>
      <c r="BP399" s="78">
        <f t="shared" si="46"/>
        <v>0</v>
      </c>
    </row>
    <row r="400" spans="1:68" x14ac:dyDescent="0.2">
      <c r="A400" s="568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5" t="s">
        <v>40</v>
      </c>
      <c r="Q400" s="566"/>
      <c r="R400" s="566"/>
      <c r="S400" s="566"/>
      <c r="T400" s="566"/>
      <c r="U400" s="566"/>
      <c r="V400" s="567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5" t="s">
        <v>40</v>
      </c>
      <c r="Q401" s="566"/>
      <c r="R401" s="566"/>
      <c r="S401" s="566"/>
      <c r="T401" s="566"/>
      <c r="U401" s="566"/>
      <c r="V401" s="567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560" t="s">
        <v>84</v>
      </c>
      <c r="B402" s="560"/>
      <c r="C402" s="560"/>
      <c r="D402" s="560"/>
      <c r="E402" s="560"/>
      <c r="F402" s="560"/>
      <c r="G402" s="560"/>
      <c r="H402" s="560"/>
      <c r="I402" s="560"/>
      <c r="J402" s="560"/>
      <c r="K402" s="560"/>
      <c r="L402" s="560"/>
      <c r="M402" s="560"/>
      <c r="N402" s="560"/>
      <c r="O402" s="560"/>
      <c r="P402" s="560"/>
      <c r="Q402" s="560"/>
      <c r="R402" s="560"/>
      <c r="S402" s="560"/>
      <c r="T402" s="560"/>
      <c r="U402" s="560"/>
      <c r="V402" s="560"/>
      <c r="W402" s="560"/>
      <c r="X402" s="560"/>
      <c r="Y402" s="560"/>
      <c r="Z402" s="560"/>
      <c r="AA402" s="66"/>
      <c r="AB402" s="66"/>
      <c r="AC402" s="80"/>
    </row>
    <row r="403" spans="1:68" ht="27" customHeight="1" x14ac:dyDescent="0.25">
      <c r="A403" s="63" t="s">
        <v>638</v>
      </c>
      <c r="B403" s="63" t="s">
        <v>639</v>
      </c>
      <c r="C403" s="36">
        <v>4301051284</v>
      </c>
      <c r="D403" s="561">
        <v>4607091384352</v>
      </c>
      <c r="E403" s="561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121</v>
      </c>
      <c r="L403" s="37" t="s">
        <v>45</v>
      </c>
      <c r="M403" s="38" t="s">
        <v>88</v>
      </c>
      <c r="N403" s="38"/>
      <c r="O403" s="37">
        <v>45</v>
      </c>
      <c r="P403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3"/>
      <c r="R403" s="563"/>
      <c r="S403" s="563"/>
      <c r="T403" s="56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640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641</v>
      </c>
      <c r="B404" s="63" t="s">
        <v>642</v>
      </c>
      <c r="C404" s="36">
        <v>4301051431</v>
      </c>
      <c r="D404" s="561">
        <v>4607091389654</v>
      </c>
      <c r="E404" s="561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89</v>
      </c>
      <c r="L404" s="37" t="s">
        <v>45</v>
      </c>
      <c r="M404" s="38" t="s">
        <v>88</v>
      </c>
      <c r="N404" s="38"/>
      <c r="O404" s="37">
        <v>45</v>
      </c>
      <c r="P404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3"/>
      <c r="R404" s="563"/>
      <c r="S404" s="563"/>
      <c r="T404" s="56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568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5" t="s">
        <v>40</v>
      </c>
      <c r="Q405" s="566"/>
      <c r="R405" s="566"/>
      <c r="S405" s="566"/>
      <c r="T405" s="566"/>
      <c r="U405" s="566"/>
      <c r="V405" s="567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5" t="s">
        <v>40</v>
      </c>
      <c r="Q406" s="566"/>
      <c r="R406" s="566"/>
      <c r="S406" s="566"/>
      <c r="T406" s="566"/>
      <c r="U406" s="566"/>
      <c r="V406" s="567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576" t="s">
        <v>644</v>
      </c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6"/>
      <c r="P407" s="576"/>
      <c r="Q407" s="576"/>
      <c r="R407" s="576"/>
      <c r="S407" s="576"/>
      <c r="T407" s="576"/>
      <c r="U407" s="576"/>
      <c r="V407" s="576"/>
      <c r="W407" s="576"/>
      <c r="X407" s="576"/>
      <c r="Y407" s="576"/>
      <c r="Z407" s="576"/>
      <c r="AA407" s="65"/>
      <c r="AB407" s="65"/>
      <c r="AC407" s="79"/>
    </row>
    <row r="408" spans="1:68" ht="14.25" customHeight="1" x14ac:dyDescent="0.25">
      <c r="A408" s="560" t="s">
        <v>148</v>
      </c>
      <c r="B408" s="560"/>
      <c r="C408" s="560"/>
      <c r="D408" s="560"/>
      <c r="E408" s="560"/>
      <c r="F408" s="560"/>
      <c r="G408" s="560"/>
      <c r="H408" s="560"/>
      <c r="I408" s="560"/>
      <c r="J408" s="560"/>
      <c r="K408" s="560"/>
      <c r="L408" s="560"/>
      <c r="M408" s="560"/>
      <c r="N408" s="560"/>
      <c r="O408" s="560"/>
      <c r="P408" s="560"/>
      <c r="Q408" s="560"/>
      <c r="R408" s="560"/>
      <c r="S408" s="560"/>
      <c r="T408" s="560"/>
      <c r="U408" s="560"/>
      <c r="V408" s="560"/>
      <c r="W408" s="560"/>
      <c r="X408" s="560"/>
      <c r="Y408" s="560"/>
      <c r="Z408" s="560"/>
      <c r="AA408" s="66"/>
      <c r="AB408" s="66"/>
      <c r="AC408" s="80"/>
    </row>
    <row r="409" spans="1:68" ht="27" customHeight="1" x14ac:dyDescent="0.25">
      <c r="A409" s="63" t="s">
        <v>645</v>
      </c>
      <c r="B409" s="63" t="s">
        <v>646</v>
      </c>
      <c r="C409" s="36">
        <v>4301020319</v>
      </c>
      <c r="D409" s="561">
        <v>4680115885240</v>
      </c>
      <c r="E409" s="561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3"/>
      <c r="R409" s="563"/>
      <c r="S409" s="563"/>
      <c r="T409" s="56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647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568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5" t="s">
        <v>40</v>
      </c>
      <c r="Q410" s="566"/>
      <c r="R410" s="566"/>
      <c r="S410" s="566"/>
      <c r="T410" s="566"/>
      <c r="U410" s="566"/>
      <c r="V410" s="567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5" t="s">
        <v>40</v>
      </c>
      <c r="Q411" s="566"/>
      <c r="R411" s="566"/>
      <c r="S411" s="566"/>
      <c r="T411" s="566"/>
      <c r="U411" s="566"/>
      <c r="V411" s="567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560" t="s">
        <v>78</v>
      </c>
      <c r="B412" s="560"/>
      <c r="C412" s="560"/>
      <c r="D412" s="560"/>
      <c r="E412" s="560"/>
      <c r="F412" s="560"/>
      <c r="G412" s="560"/>
      <c r="H412" s="560"/>
      <c r="I412" s="560"/>
      <c r="J412" s="560"/>
      <c r="K412" s="560"/>
      <c r="L412" s="560"/>
      <c r="M412" s="560"/>
      <c r="N412" s="560"/>
      <c r="O412" s="560"/>
      <c r="P412" s="560"/>
      <c r="Q412" s="560"/>
      <c r="R412" s="560"/>
      <c r="S412" s="560"/>
      <c r="T412" s="560"/>
      <c r="U412" s="560"/>
      <c r="V412" s="560"/>
      <c r="W412" s="560"/>
      <c r="X412" s="560"/>
      <c r="Y412" s="560"/>
      <c r="Z412" s="560"/>
      <c r="AA412" s="66"/>
      <c r="AB412" s="66"/>
      <c r="AC412" s="80"/>
    </row>
    <row r="413" spans="1:68" ht="27" customHeight="1" x14ac:dyDescent="0.25">
      <c r="A413" s="63" t="s">
        <v>648</v>
      </c>
      <c r="B413" s="63" t="s">
        <v>649</v>
      </c>
      <c r="C413" s="36">
        <v>4301031403</v>
      </c>
      <c r="D413" s="561">
        <v>4680115886094</v>
      </c>
      <c r="E413" s="561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121</v>
      </c>
      <c r="L413" s="37" t="s">
        <v>45</v>
      </c>
      <c r="M413" s="38" t="s">
        <v>116</v>
      </c>
      <c r="N413" s="38"/>
      <c r="O413" s="37">
        <v>50</v>
      </c>
      <c r="P413" s="6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3"/>
      <c r="R413" s="563"/>
      <c r="S413" s="563"/>
      <c r="T413" s="56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4301031363</v>
      </c>
      <c r="D414" s="561">
        <v>4607091389425</v>
      </c>
      <c r="E414" s="561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3"/>
      <c r="R414" s="563"/>
      <c r="S414" s="563"/>
      <c r="T414" s="56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654</v>
      </c>
      <c r="B415" s="63" t="s">
        <v>655</v>
      </c>
      <c r="C415" s="36">
        <v>4301031373</v>
      </c>
      <c r="D415" s="561">
        <v>4680115880771</v>
      </c>
      <c r="E415" s="561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3"/>
      <c r="R415" s="563"/>
      <c r="S415" s="563"/>
      <c r="T415" s="56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4301031359</v>
      </c>
      <c r="D416" s="561">
        <v>4607091389500</v>
      </c>
      <c r="E416" s="56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6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3"/>
      <c r="R416" s="563"/>
      <c r="S416" s="563"/>
      <c r="T416" s="56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656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68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5" t="s">
        <v>40</v>
      </c>
      <c r="Q417" s="566"/>
      <c r="R417" s="566"/>
      <c r="S417" s="566"/>
      <c r="T417" s="566"/>
      <c r="U417" s="566"/>
      <c r="V417" s="567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5" t="s">
        <v>40</v>
      </c>
      <c r="Q418" s="566"/>
      <c r="R418" s="566"/>
      <c r="S418" s="566"/>
      <c r="T418" s="566"/>
      <c r="U418" s="566"/>
      <c r="V418" s="567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576" t="s">
        <v>659</v>
      </c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6"/>
      <c r="P419" s="576"/>
      <c r="Q419" s="576"/>
      <c r="R419" s="576"/>
      <c r="S419" s="576"/>
      <c r="T419" s="576"/>
      <c r="U419" s="576"/>
      <c r="V419" s="576"/>
      <c r="W419" s="576"/>
      <c r="X419" s="576"/>
      <c r="Y419" s="576"/>
      <c r="Z419" s="576"/>
      <c r="AA419" s="65"/>
      <c r="AB419" s="65"/>
      <c r="AC419" s="79"/>
    </row>
    <row r="420" spans="1:68" ht="14.25" customHeight="1" x14ac:dyDescent="0.25">
      <c r="A420" s="560" t="s">
        <v>78</v>
      </c>
      <c r="B420" s="560"/>
      <c r="C420" s="560"/>
      <c r="D420" s="560"/>
      <c r="E420" s="560"/>
      <c r="F420" s="560"/>
      <c r="G420" s="560"/>
      <c r="H420" s="560"/>
      <c r="I420" s="560"/>
      <c r="J420" s="560"/>
      <c r="K420" s="560"/>
      <c r="L420" s="560"/>
      <c r="M420" s="560"/>
      <c r="N420" s="560"/>
      <c r="O420" s="560"/>
      <c r="P420" s="560"/>
      <c r="Q420" s="560"/>
      <c r="R420" s="560"/>
      <c r="S420" s="560"/>
      <c r="T420" s="560"/>
      <c r="U420" s="560"/>
      <c r="V420" s="560"/>
      <c r="W420" s="560"/>
      <c r="X420" s="560"/>
      <c r="Y420" s="560"/>
      <c r="Z420" s="560"/>
      <c r="AA420" s="66"/>
      <c r="AB420" s="66"/>
      <c r="AC420" s="80"/>
    </row>
    <row r="421" spans="1:68" ht="27" customHeight="1" x14ac:dyDescent="0.25">
      <c r="A421" s="63" t="s">
        <v>660</v>
      </c>
      <c r="B421" s="63" t="s">
        <v>661</v>
      </c>
      <c r="C421" s="36">
        <v>4301031347</v>
      </c>
      <c r="D421" s="561">
        <v>4680115885110</v>
      </c>
      <c r="E421" s="561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89</v>
      </c>
      <c r="L421" s="37" t="s">
        <v>45</v>
      </c>
      <c r="M421" s="38" t="s">
        <v>82</v>
      </c>
      <c r="N421" s="38"/>
      <c r="O421" s="37">
        <v>50</v>
      </c>
      <c r="P421" s="6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3"/>
      <c r="R421" s="563"/>
      <c r="S421" s="563"/>
      <c r="T421" s="564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662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568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5" t="s">
        <v>40</v>
      </c>
      <c r="Q422" s="566"/>
      <c r="R422" s="566"/>
      <c r="S422" s="566"/>
      <c r="T422" s="566"/>
      <c r="U422" s="566"/>
      <c r="V422" s="567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5" t="s">
        <v>40</v>
      </c>
      <c r="Q423" s="566"/>
      <c r="R423" s="566"/>
      <c r="S423" s="566"/>
      <c r="T423" s="566"/>
      <c r="U423" s="566"/>
      <c r="V423" s="567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27.75" customHeight="1" x14ac:dyDescent="0.2">
      <c r="A424" s="584" t="s">
        <v>663</v>
      </c>
      <c r="B424" s="584"/>
      <c r="C424" s="584"/>
      <c r="D424" s="584"/>
      <c r="E424" s="584"/>
      <c r="F424" s="584"/>
      <c r="G424" s="584"/>
      <c r="H424" s="584"/>
      <c r="I424" s="584"/>
      <c r="J424" s="584"/>
      <c r="K424" s="584"/>
      <c r="L424" s="584"/>
      <c r="M424" s="584"/>
      <c r="N424" s="584"/>
      <c r="O424" s="584"/>
      <c r="P424" s="584"/>
      <c r="Q424" s="584"/>
      <c r="R424" s="584"/>
      <c r="S424" s="584"/>
      <c r="T424" s="584"/>
      <c r="U424" s="584"/>
      <c r="V424" s="584"/>
      <c r="W424" s="584"/>
      <c r="X424" s="584"/>
      <c r="Y424" s="584"/>
      <c r="Z424" s="584"/>
      <c r="AA424" s="54"/>
      <c r="AB424" s="54"/>
      <c r="AC424" s="54"/>
    </row>
    <row r="425" spans="1:68" ht="16.5" customHeight="1" x14ac:dyDescent="0.25">
      <c r="A425" s="576" t="s">
        <v>663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65"/>
      <c r="AB425" s="65"/>
      <c r="AC425" s="79"/>
    </row>
    <row r="426" spans="1:68" ht="14.25" customHeight="1" x14ac:dyDescent="0.25">
      <c r="A426" s="560" t="s">
        <v>112</v>
      </c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0"/>
      <c r="P426" s="560"/>
      <c r="Q426" s="560"/>
      <c r="R426" s="560"/>
      <c r="S426" s="560"/>
      <c r="T426" s="560"/>
      <c r="U426" s="560"/>
      <c r="V426" s="560"/>
      <c r="W426" s="560"/>
      <c r="X426" s="560"/>
      <c r="Y426" s="560"/>
      <c r="Z426" s="560"/>
      <c r="AA426" s="66"/>
      <c r="AB426" s="66"/>
      <c r="AC426" s="80"/>
    </row>
    <row r="427" spans="1:68" ht="27" customHeight="1" x14ac:dyDescent="0.25">
      <c r="A427" s="63" t="s">
        <v>664</v>
      </c>
      <c r="B427" s="63" t="s">
        <v>665</v>
      </c>
      <c r="C427" s="36">
        <v>4301011795</v>
      </c>
      <c r="D427" s="561">
        <v>4607091389067</v>
      </c>
      <c r="E427" s="561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118</v>
      </c>
      <c r="M427" s="38" t="s">
        <v>116</v>
      </c>
      <c r="N427" s="38"/>
      <c r="O427" s="37">
        <v>60</v>
      </c>
      <c r="P427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3"/>
      <c r="R427" s="563"/>
      <c r="S427" s="563"/>
      <c r="T427" s="56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ref="Y427:Y438" si="48">IFERROR(IF(X427="",0,CEILING((X427/$H427),1)*$H427),"")</f>
        <v>0</v>
      </c>
      <c r="Z427" s="41" t="str">
        <f t="shared" ref="Z427:Z433" si="49">IFERROR(IF(Y427=0,"",ROUNDUP(Y427/H427,0)*0.01196),"")</f>
        <v/>
      </c>
      <c r="AA427" s="68" t="s">
        <v>45</v>
      </c>
      <c r="AB427" s="69" t="s">
        <v>45</v>
      </c>
      <c r="AC427" s="482" t="s">
        <v>115</v>
      </c>
      <c r="AG427" s="78"/>
      <c r="AJ427" s="84" t="s">
        <v>91</v>
      </c>
      <c r="AK427" s="84">
        <v>42.24</v>
      </c>
      <c r="BB427" s="483" t="s">
        <v>66</v>
      </c>
      <c r="BM427" s="78">
        <f t="shared" ref="BM427:BM438" si="50">IFERROR(X427*I427/H427,"0")</f>
        <v>0</v>
      </c>
      <c r="BN427" s="78">
        <f t="shared" ref="BN427:BN438" si="51">IFERROR(Y427*I427/H427,"0")</f>
        <v>0</v>
      </c>
      <c r="BO427" s="78">
        <f t="shared" ref="BO427:BO438" si="52">IFERROR(1/J427*(X427/H427),"0")</f>
        <v>0</v>
      </c>
      <c r="BP427" s="78">
        <f t="shared" ref="BP427:BP438" si="53">IFERROR(1/J427*(Y427/H427),"0")</f>
        <v>0</v>
      </c>
    </row>
    <row r="428" spans="1:68" ht="27" customHeight="1" x14ac:dyDescent="0.25">
      <c r="A428" s="63" t="s">
        <v>666</v>
      </c>
      <c r="B428" s="63" t="s">
        <v>667</v>
      </c>
      <c r="C428" s="36">
        <v>4301011961</v>
      </c>
      <c r="D428" s="561">
        <v>4680115885271</v>
      </c>
      <c r="E428" s="561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117</v>
      </c>
      <c r="L428" s="37" t="s">
        <v>45</v>
      </c>
      <c r="M428" s="38" t="s">
        <v>116</v>
      </c>
      <c r="N428" s="38"/>
      <c r="O428" s="37">
        <v>60</v>
      </c>
      <c r="P428" s="6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3"/>
      <c r="R428" s="563"/>
      <c r="S428" s="563"/>
      <c r="T428" s="56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84" t="s">
        <v>668</v>
      </c>
      <c r="AG428" s="78"/>
      <c r="AJ428" s="84" t="s">
        <v>45</v>
      </c>
      <c r="AK428" s="84">
        <v>0</v>
      </c>
      <c r="BB428" s="485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27" customHeight="1" x14ac:dyDescent="0.25">
      <c r="A429" s="63" t="s">
        <v>669</v>
      </c>
      <c r="B429" s="63" t="s">
        <v>670</v>
      </c>
      <c r="C429" s="36">
        <v>4301011376</v>
      </c>
      <c r="D429" s="561">
        <v>4680115885226</v>
      </c>
      <c r="E429" s="561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117</v>
      </c>
      <c r="L429" s="37" t="s">
        <v>118</v>
      </c>
      <c r="M429" s="38" t="s">
        <v>88</v>
      </c>
      <c r="N429" s="38"/>
      <c r="O429" s="37">
        <v>60</v>
      </c>
      <c r="P429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3"/>
      <c r="R429" s="563"/>
      <c r="S429" s="563"/>
      <c r="T429" s="56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86" t="s">
        <v>671</v>
      </c>
      <c r="AG429" s="78"/>
      <c r="AJ429" s="84" t="s">
        <v>91</v>
      </c>
      <c r="AK429" s="84">
        <v>42.24</v>
      </c>
      <c r="BB429" s="487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4301012145</v>
      </c>
      <c r="D430" s="561">
        <v>4607091383522</v>
      </c>
      <c r="E430" s="561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60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3"/>
      <c r="R430" s="563"/>
      <c r="S430" s="563"/>
      <c r="T430" s="56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 t="shared" si="49"/>
        <v/>
      </c>
      <c r="AA430" s="68" t="s">
        <v>45</v>
      </c>
      <c r="AB430" s="69" t="s">
        <v>45</v>
      </c>
      <c r="AC430" s="488" t="s">
        <v>674</v>
      </c>
      <c r="AG430" s="78"/>
      <c r="AJ430" s="84" t="s">
        <v>45</v>
      </c>
      <c r="AK430" s="84">
        <v>0</v>
      </c>
      <c r="BB430" s="489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16.5" customHeight="1" x14ac:dyDescent="0.25">
      <c r="A431" s="63" t="s">
        <v>675</v>
      </c>
      <c r="B431" s="63" t="s">
        <v>676</v>
      </c>
      <c r="C431" s="36">
        <v>4301011774</v>
      </c>
      <c r="D431" s="561">
        <v>4680115884502</v>
      </c>
      <c r="E431" s="56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6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3"/>
      <c r="R431" s="563"/>
      <c r="S431" s="563"/>
      <c r="T431" s="56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90" t="s">
        <v>677</v>
      </c>
      <c r="AG431" s="78"/>
      <c r="AJ431" s="84" t="s">
        <v>45</v>
      </c>
      <c r="AK431" s="84">
        <v>0</v>
      </c>
      <c r="BB431" s="491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678</v>
      </c>
      <c r="B432" s="63" t="s">
        <v>679</v>
      </c>
      <c r="C432" s="36">
        <v>4301011771</v>
      </c>
      <c r="D432" s="561">
        <v>4607091389104</v>
      </c>
      <c r="E432" s="56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118</v>
      </c>
      <c r="M432" s="38" t="s">
        <v>116</v>
      </c>
      <c r="N432" s="38"/>
      <c r="O432" s="37">
        <v>60</v>
      </c>
      <c r="P432" s="6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3"/>
      <c r="R432" s="563"/>
      <c r="S432" s="563"/>
      <c r="T432" s="56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92" t="s">
        <v>680</v>
      </c>
      <c r="AG432" s="78"/>
      <c r="AJ432" s="84" t="s">
        <v>91</v>
      </c>
      <c r="AK432" s="84">
        <v>42.24</v>
      </c>
      <c r="BB432" s="493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16.5" customHeight="1" x14ac:dyDescent="0.25">
      <c r="A433" s="63" t="s">
        <v>681</v>
      </c>
      <c r="B433" s="63" t="s">
        <v>682</v>
      </c>
      <c r="C433" s="36">
        <v>4301011799</v>
      </c>
      <c r="D433" s="561">
        <v>4680115884519</v>
      </c>
      <c r="E433" s="56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88</v>
      </c>
      <c r="N433" s="38"/>
      <c r="O433" s="37">
        <v>60</v>
      </c>
      <c r="P433" s="6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3"/>
      <c r="R433" s="563"/>
      <c r="S433" s="563"/>
      <c r="T433" s="56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94" t="s">
        <v>683</v>
      </c>
      <c r="AG433" s="78"/>
      <c r="AJ433" s="84" t="s">
        <v>45</v>
      </c>
      <c r="AK433" s="84">
        <v>0</v>
      </c>
      <c r="BB433" s="495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684</v>
      </c>
      <c r="B434" s="63" t="s">
        <v>685</v>
      </c>
      <c r="C434" s="36">
        <v>4301012125</v>
      </c>
      <c r="D434" s="561">
        <v>4680115886391</v>
      </c>
      <c r="E434" s="561"/>
      <c r="F434" s="62">
        <v>0.4</v>
      </c>
      <c r="G434" s="37">
        <v>6</v>
      </c>
      <c r="H434" s="62">
        <v>2.4</v>
      </c>
      <c r="I434" s="62">
        <v>2.58</v>
      </c>
      <c r="J434" s="37">
        <v>182</v>
      </c>
      <c r="K434" s="37" t="s">
        <v>89</v>
      </c>
      <c r="L434" s="37" t="s">
        <v>45</v>
      </c>
      <c r="M434" s="38" t="s">
        <v>88</v>
      </c>
      <c r="N434" s="38"/>
      <c r="O434" s="37">
        <v>60</v>
      </c>
      <c r="P434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3"/>
      <c r="R434" s="563"/>
      <c r="S434" s="563"/>
      <c r="T434" s="56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6" t="s">
        <v>115</v>
      </c>
      <c r="AG434" s="78"/>
      <c r="AJ434" s="84" t="s">
        <v>45</v>
      </c>
      <c r="AK434" s="84">
        <v>0</v>
      </c>
      <c r="BB434" s="497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686</v>
      </c>
      <c r="B435" s="63" t="s">
        <v>687</v>
      </c>
      <c r="C435" s="36">
        <v>4301012035</v>
      </c>
      <c r="D435" s="561">
        <v>4680115880603</v>
      </c>
      <c r="E435" s="561"/>
      <c r="F435" s="62">
        <v>0.6</v>
      </c>
      <c r="G435" s="37">
        <v>8</v>
      </c>
      <c r="H435" s="62">
        <v>4.8</v>
      </c>
      <c r="I435" s="62">
        <v>6.93</v>
      </c>
      <c r="J435" s="37">
        <v>132</v>
      </c>
      <c r="K435" s="37" t="s">
        <v>121</v>
      </c>
      <c r="L435" s="37" t="s">
        <v>45</v>
      </c>
      <c r="M435" s="38" t="s">
        <v>116</v>
      </c>
      <c r="N435" s="38"/>
      <c r="O435" s="37">
        <v>60</v>
      </c>
      <c r="P435" s="6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3"/>
      <c r="R435" s="563"/>
      <c r="S435" s="563"/>
      <c r="T435" s="56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498" t="s">
        <v>115</v>
      </c>
      <c r="AG435" s="78"/>
      <c r="AJ435" s="84" t="s">
        <v>45</v>
      </c>
      <c r="AK435" s="84">
        <v>0</v>
      </c>
      <c r="BB435" s="499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27" customHeight="1" x14ac:dyDescent="0.25">
      <c r="A436" s="63" t="s">
        <v>688</v>
      </c>
      <c r="B436" s="63" t="s">
        <v>689</v>
      </c>
      <c r="C436" s="36">
        <v>4301012036</v>
      </c>
      <c r="D436" s="561">
        <v>4680115882782</v>
      </c>
      <c r="E436" s="561"/>
      <c r="F436" s="62">
        <v>0.6</v>
      </c>
      <c r="G436" s="37">
        <v>8</v>
      </c>
      <c r="H436" s="62">
        <v>4.8</v>
      </c>
      <c r="I436" s="62">
        <v>6.96</v>
      </c>
      <c r="J436" s="37">
        <v>120</v>
      </c>
      <c r="K436" s="37" t="s">
        <v>121</v>
      </c>
      <c r="L436" s="37" t="s">
        <v>45</v>
      </c>
      <c r="M436" s="38" t="s">
        <v>116</v>
      </c>
      <c r="N436" s="38"/>
      <c r="O436" s="37">
        <v>60</v>
      </c>
      <c r="P436" s="6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3"/>
      <c r="R436" s="563"/>
      <c r="S436" s="563"/>
      <c r="T436" s="56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>IFERROR(IF(Y436=0,"",ROUNDUP(Y436/H436,0)*0.00937),"")</f>
        <v/>
      </c>
      <c r="AA436" s="68" t="s">
        <v>45</v>
      </c>
      <c r="AB436" s="69" t="s">
        <v>45</v>
      </c>
      <c r="AC436" s="500" t="s">
        <v>668</v>
      </c>
      <c r="AG436" s="78"/>
      <c r="AJ436" s="84" t="s">
        <v>45</v>
      </c>
      <c r="AK436" s="84">
        <v>0</v>
      </c>
      <c r="BB436" s="501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690</v>
      </c>
      <c r="B437" s="63" t="s">
        <v>691</v>
      </c>
      <c r="C437" s="36">
        <v>4301012050</v>
      </c>
      <c r="D437" s="561">
        <v>4680115885479</v>
      </c>
      <c r="E437" s="561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116</v>
      </c>
      <c r="N437" s="38"/>
      <c r="O437" s="37">
        <v>60</v>
      </c>
      <c r="P437" s="6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3"/>
      <c r="R437" s="563"/>
      <c r="S437" s="563"/>
      <c r="T437" s="56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2" t="s">
        <v>680</v>
      </c>
      <c r="AG437" s="78"/>
      <c r="AJ437" s="84" t="s">
        <v>45</v>
      </c>
      <c r="AK437" s="84">
        <v>0</v>
      </c>
      <c r="BB437" s="503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692</v>
      </c>
      <c r="B438" s="63" t="s">
        <v>693</v>
      </c>
      <c r="C438" s="36">
        <v>4301012034</v>
      </c>
      <c r="D438" s="561">
        <v>4607091389982</v>
      </c>
      <c r="E438" s="561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116</v>
      </c>
      <c r="N438" s="38"/>
      <c r="O438" s="37">
        <v>60</v>
      </c>
      <c r="P438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3"/>
      <c r="R438" s="563"/>
      <c r="S438" s="563"/>
      <c r="T438" s="56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504" t="s">
        <v>680</v>
      </c>
      <c r="AG438" s="78"/>
      <c r="AJ438" s="84" t="s">
        <v>45</v>
      </c>
      <c r="AK438" s="84">
        <v>0</v>
      </c>
      <c r="BB438" s="505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x14ac:dyDescent="0.2">
      <c r="A439" s="568"/>
      <c r="B439" s="568"/>
      <c r="C439" s="568"/>
      <c r="D439" s="568"/>
      <c r="E439" s="568"/>
      <c r="F439" s="568"/>
      <c r="G439" s="568"/>
      <c r="H439" s="568"/>
      <c r="I439" s="568"/>
      <c r="J439" s="568"/>
      <c r="K439" s="568"/>
      <c r="L439" s="568"/>
      <c r="M439" s="568"/>
      <c r="N439" s="568"/>
      <c r="O439" s="569"/>
      <c r="P439" s="565" t="s">
        <v>40</v>
      </c>
      <c r="Q439" s="566"/>
      <c r="R439" s="566"/>
      <c r="S439" s="566"/>
      <c r="T439" s="566"/>
      <c r="U439" s="566"/>
      <c r="V439" s="567"/>
      <c r="W439" s="42" t="s">
        <v>39</v>
      </c>
      <c r="X439" s="43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43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43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568"/>
      <c r="B440" s="568"/>
      <c r="C440" s="568"/>
      <c r="D440" s="568"/>
      <c r="E440" s="568"/>
      <c r="F440" s="568"/>
      <c r="G440" s="568"/>
      <c r="H440" s="568"/>
      <c r="I440" s="568"/>
      <c r="J440" s="568"/>
      <c r="K440" s="568"/>
      <c r="L440" s="568"/>
      <c r="M440" s="568"/>
      <c r="N440" s="568"/>
      <c r="O440" s="569"/>
      <c r="P440" s="565" t="s">
        <v>40</v>
      </c>
      <c r="Q440" s="566"/>
      <c r="R440" s="566"/>
      <c r="S440" s="566"/>
      <c r="T440" s="566"/>
      <c r="U440" s="566"/>
      <c r="V440" s="567"/>
      <c r="W440" s="42" t="s">
        <v>0</v>
      </c>
      <c r="X440" s="43">
        <f>IFERROR(SUM(X427:X438),"0")</f>
        <v>0</v>
      </c>
      <c r="Y440" s="43">
        <f>IFERROR(SUM(Y427:Y438),"0")</f>
        <v>0</v>
      </c>
      <c r="Z440" s="42"/>
      <c r="AA440" s="67"/>
      <c r="AB440" s="67"/>
      <c r="AC440" s="67"/>
    </row>
    <row r="441" spans="1:68" ht="14.25" customHeight="1" x14ac:dyDescent="0.25">
      <c r="A441" s="560" t="s">
        <v>148</v>
      </c>
      <c r="B441" s="560"/>
      <c r="C441" s="560"/>
      <c r="D441" s="560"/>
      <c r="E441" s="560"/>
      <c r="F441" s="560"/>
      <c r="G441" s="560"/>
      <c r="H441" s="560"/>
      <c r="I441" s="560"/>
      <c r="J441" s="560"/>
      <c r="K441" s="560"/>
      <c r="L441" s="560"/>
      <c r="M441" s="560"/>
      <c r="N441" s="560"/>
      <c r="O441" s="560"/>
      <c r="P441" s="560"/>
      <c r="Q441" s="560"/>
      <c r="R441" s="560"/>
      <c r="S441" s="560"/>
      <c r="T441" s="560"/>
      <c r="U441" s="560"/>
      <c r="V441" s="560"/>
      <c r="W441" s="560"/>
      <c r="X441" s="560"/>
      <c r="Y441" s="560"/>
      <c r="Z441" s="560"/>
      <c r="AA441" s="66"/>
      <c r="AB441" s="66"/>
      <c r="AC441" s="80"/>
    </row>
    <row r="442" spans="1:68" ht="16.5" customHeight="1" x14ac:dyDescent="0.25">
      <c r="A442" s="63" t="s">
        <v>694</v>
      </c>
      <c r="B442" s="63" t="s">
        <v>695</v>
      </c>
      <c r="C442" s="36">
        <v>4301020334</v>
      </c>
      <c r="D442" s="561">
        <v>4607091388930</v>
      </c>
      <c r="E442" s="56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88</v>
      </c>
      <c r="N442" s="38"/>
      <c r="O442" s="37">
        <v>70</v>
      </c>
      <c r="P442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3"/>
      <c r="R442" s="563"/>
      <c r="S442" s="563"/>
      <c r="T442" s="56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6" t="s">
        <v>696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697</v>
      </c>
      <c r="B443" s="63" t="s">
        <v>698</v>
      </c>
      <c r="C443" s="36">
        <v>4301020384</v>
      </c>
      <c r="D443" s="561">
        <v>4680115886407</v>
      </c>
      <c r="E443" s="561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89</v>
      </c>
      <c r="L443" s="37" t="s">
        <v>45</v>
      </c>
      <c r="M443" s="38" t="s">
        <v>88</v>
      </c>
      <c r="N443" s="38"/>
      <c r="O443" s="37">
        <v>70</v>
      </c>
      <c r="P443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3"/>
      <c r="R443" s="563"/>
      <c r="S443" s="563"/>
      <c r="T443" s="56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8" t="s">
        <v>696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699</v>
      </c>
      <c r="B444" s="63" t="s">
        <v>700</v>
      </c>
      <c r="C444" s="36">
        <v>4301020385</v>
      </c>
      <c r="D444" s="561">
        <v>4680115880054</v>
      </c>
      <c r="E444" s="56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121</v>
      </c>
      <c r="L444" s="37" t="s">
        <v>45</v>
      </c>
      <c r="M444" s="38" t="s">
        <v>116</v>
      </c>
      <c r="N444" s="38"/>
      <c r="O444" s="37">
        <v>70</v>
      </c>
      <c r="P444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3"/>
      <c r="R444" s="563"/>
      <c r="S444" s="563"/>
      <c r="T444" s="564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0" t="s">
        <v>696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568"/>
      <c r="B445" s="568"/>
      <c r="C445" s="568"/>
      <c r="D445" s="568"/>
      <c r="E445" s="568"/>
      <c r="F445" s="568"/>
      <c r="G445" s="568"/>
      <c r="H445" s="568"/>
      <c r="I445" s="568"/>
      <c r="J445" s="568"/>
      <c r="K445" s="568"/>
      <c r="L445" s="568"/>
      <c r="M445" s="568"/>
      <c r="N445" s="568"/>
      <c r="O445" s="569"/>
      <c r="P445" s="565" t="s">
        <v>40</v>
      </c>
      <c r="Q445" s="566"/>
      <c r="R445" s="566"/>
      <c r="S445" s="566"/>
      <c r="T445" s="566"/>
      <c r="U445" s="566"/>
      <c r="V445" s="567"/>
      <c r="W445" s="42" t="s">
        <v>39</v>
      </c>
      <c r="X445" s="43">
        <f>IFERROR(X442/H442,"0")+IFERROR(X443/H443,"0")+IFERROR(X444/H444,"0")</f>
        <v>0</v>
      </c>
      <c r="Y445" s="43">
        <f>IFERROR(Y442/H442,"0")+IFERROR(Y443/H443,"0")+IFERROR(Y444/H444,"0")</f>
        <v>0</v>
      </c>
      <c r="Z445" s="43">
        <f>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568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5" t="s">
        <v>40</v>
      </c>
      <c r="Q446" s="566"/>
      <c r="R446" s="566"/>
      <c r="S446" s="566"/>
      <c r="T446" s="566"/>
      <c r="U446" s="566"/>
      <c r="V446" s="567"/>
      <c r="W446" s="42" t="s">
        <v>0</v>
      </c>
      <c r="X446" s="43">
        <f>IFERROR(SUM(X442:X444),"0")</f>
        <v>0</v>
      </c>
      <c r="Y446" s="43">
        <f>IFERROR(SUM(Y442:Y444),"0")</f>
        <v>0</v>
      </c>
      <c r="Z446" s="42"/>
      <c r="AA446" s="67"/>
      <c r="AB446" s="67"/>
      <c r="AC446" s="67"/>
    </row>
    <row r="447" spans="1:68" ht="14.25" customHeight="1" x14ac:dyDescent="0.25">
      <c r="A447" s="560" t="s">
        <v>78</v>
      </c>
      <c r="B447" s="560"/>
      <c r="C447" s="560"/>
      <c r="D447" s="560"/>
      <c r="E447" s="560"/>
      <c r="F447" s="560"/>
      <c r="G447" s="560"/>
      <c r="H447" s="560"/>
      <c r="I447" s="560"/>
      <c r="J447" s="560"/>
      <c r="K447" s="560"/>
      <c r="L447" s="560"/>
      <c r="M447" s="560"/>
      <c r="N447" s="560"/>
      <c r="O447" s="560"/>
      <c r="P447" s="560"/>
      <c r="Q447" s="560"/>
      <c r="R447" s="560"/>
      <c r="S447" s="560"/>
      <c r="T447" s="560"/>
      <c r="U447" s="560"/>
      <c r="V447" s="560"/>
      <c r="W447" s="560"/>
      <c r="X447" s="560"/>
      <c r="Y447" s="560"/>
      <c r="Z447" s="560"/>
      <c r="AA447" s="66"/>
      <c r="AB447" s="66"/>
      <c r="AC447" s="80"/>
    </row>
    <row r="448" spans="1:68" ht="27" customHeight="1" x14ac:dyDescent="0.25">
      <c r="A448" s="63" t="s">
        <v>701</v>
      </c>
      <c r="B448" s="63" t="s">
        <v>702</v>
      </c>
      <c r="C448" s="36">
        <v>4301031349</v>
      </c>
      <c r="D448" s="561">
        <v>4680115883116</v>
      </c>
      <c r="E448" s="561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45</v>
      </c>
      <c r="M448" s="38" t="s">
        <v>116</v>
      </c>
      <c r="N448" s="38"/>
      <c r="O448" s="37">
        <v>70</v>
      </c>
      <c r="P448" s="59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3"/>
      <c r="R448" s="563"/>
      <c r="S448" s="563"/>
      <c r="T448" s="56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3" si="54"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703</v>
      </c>
      <c r="AG448" s="78"/>
      <c r="AJ448" s="84" t="s">
        <v>45</v>
      </c>
      <c r="AK448" s="84">
        <v>0</v>
      </c>
      <c r="BB448" s="513" t="s">
        <v>66</v>
      </c>
      <c r="BM448" s="78">
        <f t="shared" ref="BM448:BM453" si="55">IFERROR(X448*I448/H448,"0")</f>
        <v>0</v>
      </c>
      <c r="BN448" s="78">
        <f t="shared" ref="BN448:BN453" si="56">IFERROR(Y448*I448/H448,"0")</f>
        <v>0</v>
      </c>
      <c r="BO448" s="78">
        <f t="shared" ref="BO448:BO453" si="57">IFERROR(1/J448*(X448/H448),"0")</f>
        <v>0</v>
      </c>
      <c r="BP448" s="78">
        <f t="shared" ref="BP448:BP453" si="58">IFERROR(1/J448*(Y448/H448),"0")</f>
        <v>0</v>
      </c>
    </row>
    <row r="449" spans="1:68" ht="27" customHeight="1" x14ac:dyDescent="0.25">
      <c r="A449" s="63" t="s">
        <v>704</v>
      </c>
      <c r="B449" s="63" t="s">
        <v>705</v>
      </c>
      <c r="C449" s="36">
        <v>4301031350</v>
      </c>
      <c r="D449" s="561">
        <v>4680115883093</v>
      </c>
      <c r="E449" s="561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118</v>
      </c>
      <c r="M449" s="38" t="s">
        <v>82</v>
      </c>
      <c r="N449" s="38"/>
      <c r="O449" s="37">
        <v>70</v>
      </c>
      <c r="P449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3"/>
      <c r="R449" s="563"/>
      <c r="S449" s="563"/>
      <c r="T449" s="56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706</v>
      </c>
      <c r="AG449" s="78"/>
      <c r="AJ449" s="84" t="s">
        <v>91</v>
      </c>
      <c r="AK449" s="84">
        <v>42.24</v>
      </c>
      <c r="BB449" s="515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ht="27" customHeight="1" x14ac:dyDescent="0.25">
      <c r="A450" s="63" t="s">
        <v>707</v>
      </c>
      <c r="B450" s="63" t="s">
        <v>708</v>
      </c>
      <c r="C450" s="36">
        <v>4301031353</v>
      </c>
      <c r="D450" s="561">
        <v>4680115883109</v>
      </c>
      <c r="E450" s="561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118</v>
      </c>
      <c r="M450" s="38" t="s">
        <v>82</v>
      </c>
      <c r="N450" s="38"/>
      <c r="O450" s="37">
        <v>70</v>
      </c>
      <c r="P450" s="5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3"/>
      <c r="R450" s="563"/>
      <c r="S450" s="563"/>
      <c r="T450" s="56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54"/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6" t="s">
        <v>709</v>
      </c>
      <c r="AG450" s="78"/>
      <c r="AJ450" s="84" t="s">
        <v>91</v>
      </c>
      <c r="AK450" s="84">
        <v>42.24</v>
      </c>
      <c r="BB450" s="517" t="s">
        <v>66</v>
      </c>
      <c r="BM450" s="78">
        <f t="shared" si="55"/>
        <v>0</v>
      </c>
      <c r="BN450" s="78">
        <f t="shared" si="56"/>
        <v>0</v>
      </c>
      <c r="BO450" s="78">
        <f t="shared" si="57"/>
        <v>0</v>
      </c>
      <c r="BP450" s="78">
        <f t="shared" si="58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4301031419</v>
      </c>
      <c r="D451" s="561">
        <v>4680115882072</v>
      </c>
      <c r="E451" s="561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121</v>
      </c>
      <c r="L451" s="37" t="s">
        <v>45</v>
      </c>
      <c r="M451" s="38" t="s">
        <v>116</v>
      </c>
      <c r="N451" s="38"/>
      <c r="O451" s="37">
        <v>70</v>
      </c>
      <c r="P451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3"/>
      <c r="R451" s="563"/>
      <c r="S451" s="563"/>
      <c r="T451" s="56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4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703</v>
      </c>
      <c r="AG451" s="78"/>
      <c r="AJ451" s="84" t="s">
        <v>45</v>
      </c>
      <c r="AK451" s="84">
        <v>0</v>
      </c>
      <c r="BB451" s="519" t="s">
        <v>66</v>
      </c>
      <c r="BM451" s="78">
        <f t="shared" si="55"/>
        <v>0</v>
      </c>
      <c r="BN451" s="78">
        <f t="shared" si="56"/>
        <v>0</v>
      </c>
      <c r="BO451" s="78">
        <f t="shared" si="57"/>
        <v>0</v>
      </c>
      <c r="BP451" s="78">
        <f t="shared" si="58"/>
        <v>0</v>
      </c>
    </row>
    <row r="452" spans="1:68" ht="27" customHeight="1" x14ac:dyDescent="0.25">
      <c r="A452" s="63" t="s">
        <v>712</v>
      </c>
      <c r="B452" s="63" t="s">
        <v>713</v>
      </c>
      <c r="C452" s="36">
        <v>4301031418</v>
      </c>
      <c r="D452" s="561">
        <v>4680115882102</v>
      </c>
      <c r="E452" s="561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121</v>
      </c>
      <c r="L452" s="37" t="s">
        <v>45</v>
      </c>
      <c r="M452" s="38" t="s">
        <v>82</v>
      </c>
      <c r="N452" s="38"/>
      <c r="O452" s="37">
        <v>70</v>
      </c>
      <c r="P452" s="59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3"/>
      <c r="R452" s="563"/>
      <c r="S452" s="563"/>
      <c r="T452" s="56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706</v>
      </c>
      <c r="AG452" s="78"/>
      <c r="AJ452" s="84" t="s">
        <v>45</v>
      </c>
      <c r="AK452" s="84">
        <v>0</v>
      </c>
      <c r="BB452" s="521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714</v>
      </c>
      <c r="B453" s="63" t="s">
        <v>715</v>
      </c>
      <c r="C453" s="36">
        <v>4301031417</v>
      </c>
      <c r="D453" s="561">
        <v>4680115882096</v>
      </c>
      <c r="E453" s="561"/>
      <c r="F453" s="62">
        <v>0.6</v>
      </c>
      <c r="G453" s="37">
        <v>8</v>
      </c>
      <c r="H453" s="62">
        <v>4.8</v>
      </c>
      <c r="I453" s="62">
        <v>6.69</v>
      </c>
      <c r="J453" s="37">
        <v>132</v>
      </c>
      <c r="K453" s="37" t="s">
        <v>121</v>
      </c>
      <c r="L453" s="37" t="s">
        <v>45</v>
      </c>
      <c r="M453" s="38" t="s">
        <v>82</v>
      </c>
      <c r="N453" s="38"/>
      <c r="O453" s="37">
        <v>70</v>
      </c>
      <c r="P453" s="59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3"/>
      <c r="R453" s="563"/>
      <c r="S453" s="563"/>
      <c r="T453" s="56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2" t="s">
        <v>709</v>
      </c>
      <c r="AG453" s="78"/>
      <c r="AJ453" s="84" t="s">
        <v>45</v>
      </c>
      <c r="AK453" s="84">
        <v>0</v>
      </c>
      <c r="BB453" s="523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x14ac:dyDescent="0.2">
      <c r="A454" s="568"/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9"/>
      <c r="P454" s="565" t="s">
        <v>40</v>
      </c>
      <c r="Q454" s="566"/>
      <c r="R454" s="566"/>
      <c r="S454" s="566"/>
      <c r="T454" s="566"/>
      <c r="U454" s="566"/>
      <c r="V454" s="567"/>
      <c r="W454" s="42" t="s">
        <v>39</v>
      </c>
      <c r="X454" s="43">
        <f>IFERROR(X448/H448,"0")+IFERROR(X449/H449,"0")+IFERROR(X450/H450,"0")+IFERROR(X451/H451,"0")+IFERROR(X452/H452,"0")+IFERROR(X453/H453,"0")</f>
        <v>0</v>
      </c>
      <c r="Y454" s="43">
        <f>IFERROR(Y448/H448,"0")+IFERROR(Y449/H449,"0")+IFERROR(Y450/H450,"0")+IFERROR(Y451/H451,"0")+IFERROR(Y452/H452,"0")+IFERROR(Y453/H453,"0")</f>
        <v>0</v>
      </c>
      <c r="Z454" s="43">
        <f>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568"/>
      <c r="B455" s="568"/>
      <c r="C455" s="568"/>
      <c r="D455" s="568"/>
      <c r="E455" s="568"/>
      <c r="F455" s="568"/>
      <c r="G455" s="568"/>
      <c r="H455" s="568"/>
      <c r="I455" s="568"/>
      <c r="J455" s="568"/>
      <c r="K455" s="568"/>
      <c r="L455" s="568"/>
      <c r="M455" s="568"/>
      <c r="N455" s="568"/>
      <c r="O455" s="569"/>
      <c r="P455" s="565" t="s">
        <v>40</v>
      </c>
      <c r="Q455" s="566"/>
      <c r="R455" s="566"/>
      <c r="S455" s="566"/>
      <c r="T455" s="566"/>
      <c r="U455" s="566"/>
      <c r="V455" s="567"/>
      <c r="W455" s="42" t="s">
        <v>0</v>
      </c>
      <c r="X455" s="43">
        <f>IFERROR(SUM(X448:X453),"0")</f>
        <v>0</v>
      </c>
      <c r="Y455" s="43">
        <f>IFERROR(SUM(Y448:Y453),"0")</f>
        <v>0</v>
      </c>
      <c r="Z455" s="42"/>
      <c r="AA455" s="67"/>
      <c r="AB455" s="67"/>
      <c r="AC455" s="67"/>
    </row>
    <row r="456" spans="1:68" ht="14.25" customHeight="1" x14ac:dyDescent="0.25">
      <c r="A456" s="560" t="s">
        <v>84</v>
      </c>
      <c r="B456" s="560"/>
      <c r="C456" s="560"/>
      <c r="D456" s="560"/>
      <c r="E456" s="560"/>
      <c r="F456" s="560"/>
      <c r="G456" s="560"/>
      <c r="H456" s="560"/>
      <c r="I456" s="560"/>
      <c r="J456" s="560"/>
      <c r="K456" s="560"/>
      <c r="L456" s="560"/>
      <c r="M456" s="560"/>
      <c r="N456" s="560"/>
      <c r="O456" s="560"/>
      <c r="P456" s="560"/>
      <c r="Q456" s="560"/>
      <c r="R456" s="560"/>
      <c r="S456" s="560"/>
      <c r="T456" s="560"/>
      <c r="U456" s="560"/>
      <c r="V456" s="560"/>
      <c r="W456" s="560"/>
      <c r="X456" s="560"/>
      <c r="Y456" s="560"/>
      <c r="Z456" s="560"/>
      <c r="AA456" s="66"/>
      <c r="AB456" s="66"/>
      <c r="AC456" s="80"/>
    </row>
    <row r="457" spans="1:68" ht="16.5" customHeight="1" x14ac:dyDescent="0.25">
      <c r="A457" s="63" t="s">
        <v>716</v>
      </c>
      <c r="B457" s="63" t="s">
        <v>717</v>
      </c>
      <c r="C457" s="36">
        <v>4301051232</v>
      </c>
      <c r="D457" s="561">
        <v>4607091383409</v>
      </c>
      <c r="E457" s="561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117</v>
      </c>
      <c r="L457" s="37" t="s">
        <v>45</v>
      </c>
      <c r="M457" s="38" t="s">
        <v>88</v>
      </c>
      <c r="N457" s="38"/>
      <c r="O457" s="37">
        <v>45</v>
      </c>
      <c r="P457" s="5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3"/>
      <c r="R457" s="563"/>
      <c r="S457" s="563"/>
      <c r="T457" s="564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718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719</v>
      </c>
      <c r="B458" s="63" t="s">
        <v>720</v>
      </c>
      <c r="C458" s="36">
        <v>4301051233</v>
      </c>
      <c r="D458" s="561">
        <v>4607091383416</v>
      </c>
      <c r="E458" s="561"/>
      <c r="F458" s="62">
        <v>1.3</v>
      </c>
      <c r="G458" s="37">
        <v>6</v>
      </c>
      <c r="H458" s="62">
        <v>7.8</v>
      </c>
      <c r="I458" s="62">
        <v>8.3010000000000002</v>
      </c>
      <c r="J458" s="37">
        <v>64</v>
      </c>
      <c r="K458" s="37" t="s">
        <v>117</v>
      </c>
      <c r="L458" s="37" t="s">
        <v>45</v>
      </c>
      <c r="M458" s="38" t="s">
        <v>88</v>
      </c>
      <c r="N458" s="38"/>
      <c r="O458" s="37">
        <v>45</v>
      </c>
      <c r="P458" s="5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3"/>
      <c r="R458" s="563"/>
      <c r="S458" s="563"/>
      <c r="T458" s="56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6" t="s">
        <v>721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4301051064</v>
      </c>
      <c r="D459" s="561">
        <v>4680115883536</v>
      </c>
      <c r="E459" s="561"/>
      <c r="F459" s="62">
        <v>0.3</v>
      </c>
      <c r="G459" s="37">
        <v>6</v>
      </c>
      <c r="H459" s="62">
        <v>1.8</v>
      </c>
      <c r="I459" s="62">
        <v>2.0459999999999998</v>
      </c>
      <c r="J459" s="37">
        <v>182</v>
      </c>
      <c r="K459" s="37" t="s">
        <v>89</v>
      </c>
      <c r="L459" s="37" t="s">
        <v>45</v>
      </c>
      <c r="M459" s="38" t="s">
        <v>88</v>
      </c>
      <c r="N459" s="38"/>
      <c r="O459" s="37">
        <v>45</v>
      </c>
      <c r="P459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3"/>
      <c r="R459" s="563"/>
      <c r="S459" s="563"/>
      <c r="T459" s="56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8" t="s">
        <v>724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568"/>
      <c r="B460" s="568"/>
      <c r="C460" s="568"/>
      <c r="D460" s="568"/>
      <c r="E460" s="568"/>
      <c r="F460" s="568"/>
      <c r="G460" s="568"/>
      <c r="H460" s="568"/>
      <c r="I460" s="568"/>
      <c r="J460" s="568"/>
      <c r="K460" s="568"/>
      <c r="L460" s="568"/>
      <c r="M460" s="568"/>
      <c r="N460" s="568"/>
      <c r="O460" s="569"/>
      <c r="P460" s="565" t="s">
        <v>40</v>
      </c>
      <c r="Q460" s="566"/>
      <c r="R460" s="566"/>
      <c r="S460" s="566"/>
      <c r="T460" s="566"/>
      <c r="U460" s="566"/>
      <c r="V460" s="567"/>
      <c r="W460" s="42" t="s">
        <v>39</v>
      </c>
      <c r="X460" s="43">
        <f>IFERROR(X457/H457,"0")+IFERROR(X458/H458,"0")+IFERROR(X459/H459,"0")</f>
        <v>0</v>
      </c>
      <c r="Y460" s="43">
        <f>IFERROR(Y457/H457,"0")+IFERROR(Y458/H458,"0")+IFERROR(Y459/H459,"0")</f>
        <v>0</v>
      </c>
      <c r="Z460" s="43">
        <f>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568"/>
      <c r="B461" s="568"/>
      <c r="C461" s="568"/>
      <c r="D461" s="568"/>
      <c r="E461" s="568"/>
      <c r="F461" s="568"/>
      <c r="G461" s="568"/>
      <c r="H461" s="568"/>
      <c r="I461" s="568"/>
      <c r="J461" s="568"/>
      <c r="K461" s="568"/>
      <c r="L461" s="568"/>
      <c r="M461" s="568"/>
      <c r="N461" s="568"/>
      <c r="O461" s="569"/>
      <c r="P461" s="565" t="s">
        <v>40</v>
      </c>
      <c r="Q461" s="566"/>
      <c r="R461" s="566"/>
      <c r="S461" s="566"/>
      <c r="T461" s="566"/>
      <c r="U461" s="566"/>
      <c r="V461" s="567"/>
      <c r="W461" s="42" t="s">
        <v>0</v>
      </c>
      <c r="X461" s="43">
        <f>IFERROR(SUM(X457:X459),"0")</f>
        <v>0</v>
      </c>
      <c r="Y461" s="43">
        <f>IFERROR(SUM(Y457:Y459),"0")</f>
        <v>0</v>
      </c>
      <c r="Z461" s="42"/>
      <c r="AA461" s="67"/>
      <c r="AB461" s="67"/>
      <c r="AC461" s="67"/>
    </row>
    <row r="462" spans="1:68" ht="27.75" customHeight="1" x14ac:dyDescent="0.2">
      <c r="A462" s="584" t="s">
        <v>725</v>
      </c>
      <c r="B462" s="584"/>
      <c r="C462" s="584"/>
      <c r="D462" s="584"/>
      <c r="E462" s="584"/>
      <c r="F462" s="584"/>
      <c r="G462" s="584"/>
      <c r="H462" s="584"/>
      <c r="I462" s="584"/>
      <c r="J462" s="584"/>
      <c r="K462" s="584"/>
      <c r="L462" s="584"/>
      <c r="M462" s="584"/>
      <c r="N462" s="584"/>
      <c r="O462" s="584"/>
      <c r="P462" s="584"/>
      <c r="Q462" s="584"/>
      <c r="R462" s="584"/>
      <c r="S462" s="584"/>
      <c r="T462" s="584"/>
      <c r="U462" s="584"/>
      <c r="V462" s="584"/>
      <c r="W462" s="584"/>
      <c r="X462" s="584"/>
      <c r="Y462" s="584"/>
      <c r="Z462" s="584"/>
      <c r="AA462" s="54"/>
      <c r="AB462" s="54"/>
      <c r="AC462" s="54"/>
    </row>
    <row r="463" spans="1:68" ht="16.5" customHeight="1" x14ac:dyDescent="0.25">
      <c r="A463" s="576" t="s">
        <v>725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65"/>
      <c r="AB463" s="65"/>
      <c r="AC463" s="79"/>
    </row>
    <row r="464" spans="1:68" ht="14.25" customHeight="1" x14ac:dyDescent="0.25">
      <c r="A464" s="560" t="s">
        <v>112</v>
      </c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0"/>
      <c r="P464" s="560"/>
      <c r="Q464" s="560"/>
      <c r="R464" s="560"/>
      <c r="S464" s="560"/>
      <c r="T464" s="560"/>
      <c r="U464" s="560"/>
      <c r="V464" s="560"/>
      <c r="W464" s="560"/>
      <c r="X464" s="560"/>
      <c r="Y464" s="560"/>
      <c r="Z464" s="560"/>
      <c r="AA464" s="66"/>
      <c r="AB464" s="66"/>
      <c r="AC464" s="80"/>
    </row>
    <row r="465" spans="1:68" ht="27" customHeight="1" x14ac:dyDescent="0.25">
      <c r="A465" s="63" t="s">
        <v>726</v>
      </c>
      <c r="B465" s="63" t="s">
        <v>727</v>
      </c>
      <c r="C465" s="36">
        <v>4301011763</v>
      </c>
      <c r="D465" s="561">
        <v>4640242181011</v>
      </c>
      <c r="E465" s="561"/>
      <c r="F465" s="62">
        <v>1.35</v>
      </c>
      <c r="G465" s="37">
        <v>8</v>
      </c>
      <c r="H465" s="62">
        <v>10.8</v>
      </c>
      <c r="I465" s="62">
        <v>11.234999999999999</v>
      </c>
      <c r="J465" s="37">
        <v>64</v>
      </c>
      <c r="K465" s="37" t="s">
        <v>117</v>
      </c>
      <c r="L465" s="37" t="s">
        <v>45</v>
      </c>
      <c r="M465" s="38" t="s">
        <v>88</v>
      </c>
      <c r="N465" s="38"/>
      <c r="O465" s="37">
        <v>55</v>
      </c>
      <c r="P465" s="58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3"/>
      <c r="R465" s="563"/>
      <c r="S465" s="563"/>
      <c r="T465" s="56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728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729</v>
      </c>
      <c r="B466" s="63" t="s">
        <v>730</v>
      </c>
      <c r="C466" s="36">
        <v>4301011585</v>
      </c>
      <c r="D466" s="561">
        <v>4640242180441</v>
      </c>
      <c r="E466" s="561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117</v>
      </c>
      <c r="L466" s="37" t="s">
        <v>45</v>
      </c>
      <c r="M466" s="38" t="s">
        <v>116</v>
      </c>
      <c r="N466" s="38"/>
      <c r="O466" s="37">
        <v>50</v>
      </c>
      <c r="P466" s="5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3"/>
      <c r="R466" s="563"/>
      <c r="S466" s="563"/>
      <c r="T466" s="56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731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4301011584</v>
      </c>
      <c r="D467" s="561">
        <v>4640242180564</v>
      </c>
      <c r="E467" s="561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117</v>
      </c>
      <c r="L467" s="37" t="s">
        <v>45</v>
      </c>
      <c r="M467" s="38" t="s">
        <v>116</v>
      </c>
      <c r="N467" s="38"/>
      <c r="O467" s="37">
        <v>50</v>
      </c>
      <c r="P467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3"/>
      <c r="R467" s="563"/>
      <c r="S467" s="563"/>
      <c r="T467" s="56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734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735</v>
      </c>
      <c r="B468" s="63" t="s">
        <v>736</v>
      </c>
      <c r="C468" s="36">
        <v>4301011764</v>
      </c>
      <c r="D468" s="561">
        <v>4640242181189</v>
      </c>
      <c r="E468" s="561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121</v>
      </c>
      <c r="L468" s="37" t="s">
        <v>45</v>
      </c>
      <c r="M468" s="38" t="s">
        <v>88</v>
      </c>
      <c r="N468" s="38"/>
      <c r="O468" s="37">
        <v>55</v>
      </c>
      <c r="P468" s="58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3"/>
      <c r="R468" s="563"/>
      <c r="S468" s="563"/>
      <c r="T468" s="56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6" t="s">
        <v>728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5" t="s">
        <v>40</v>
      </c>
      <c r="Q469" s="566"/>
      <c r="R469" s="566"/>
      <c r="S469" s="566"/>
      <c r="T469" s="566"/>
      <c r="U469" s="566"/>
      <c r="V469" s="567"/>
      <c r="W469" s="42" t="s">
        <v>39</v>
      </c>
      <c r="X469" s="43">
        <f>IFERROR(X465/H465,"0")+IFERROR(X466/H466,"0")+IFERROR(X467/H467,"0")+IFERROR(X468/H468,"0")</f>
        <v>0</v>
      </c>
      <c r="Y469" s="43">
        <f>IFERROR(Y465/H465,"0")+IFERROR(Y466/H466,"0")+IFERROR(Y467/H467,"0")+IFERROR(Y468/H468,"0")</f>
        <v>0</v>
      </c>
      <c r="Z469" s="43">
        <f>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568"/>
      <c r="B470" s="568"/>
      <c r="C470" s="568"/>
      <c r="D470" s="568"/>
      <c r="E470" s="568"/>
      <c r="F470" s="568"/>
      <c r="G470" s="568"/>
      <c r="H470" s="568"/>
      <c r="I470" s="568"/>
      <c r="J470" s="568"/>
      <c r="K470" s="568"/>
      <c r="L470" s="568"/>
      <c r="M470" s="568"/>
      <c r="N470" s="568"/>
      <c r="O470" s="569"/>
      <c r="P470" s="565" t="s">
        <v>40</v>
      </c>
      <c r="Q470" s="566"/>
      <c r="R470" s="566"/>
      <c r="S470" s="566"/>
      <c r="T470" s="566"/>
      <c r="U470" s="566"/>
      <c r="V470" s="567"/>
      <c r="W470" s="42" t="s">
        <v>0</v>
      </c>
      <c r="X470" s="43">
        <f>IFERROR(SUM(X465:X468),"0")</f>
        <v>0</v>
      </c>
      <c r="Y470" s="43">
        <f>IFERROR(SUM(Y465:Y468),"0")</f>
        <v>0</v>
      </c>
      <c r="Z470" s="42"/>
      <c r="AA470" s="67"/>
      <c r="AB470" s="67"/>
      <c r="AC470" s="67"/>
    </row>
    <row r="471" spans="1:68" ht="14.25" customHeight="1" x14ac:dyDescent="0.25">
      <c r="A471" s="560" t="s">
        <v>148</v>
      </c>
      <c r="B471" s="560"/>
      <c r="C471" s="560"/>
      <c r="D471" s="560"/>
      <c r="E471" s="560"/>
      <c r="F471" s="560"/>
      <c r="G471" s="560"/>
      <c r="H471" s="560"/>
      <c r="I471" s="560"/>
      <c r="J471" s="560"/>
      <c r="K471" s="560"/>
      <c r="L471" s="560"/>
      <c r="M471" s="560"/>
      <c r="N471" s="560"/>
      <c r="O471" s="560"/>
      <c r="P471" s="560"/>
      <c r="Q471" s="560"/>
      <c r="R471" s="560"/>
      <c r="S471" s="560"/>
      <c r="T471" s="560"/>
      <c r="U471" s="560"/>
      <c r="V471" s="560"/>
      <c r="W471" s="560"/>
      <c r="X471" s="560"/>
      <c r="Y471" s="560"/>
      <c r="Z471" s="560"/>
      <c r="AA471" s="66"/>
      <c r="AB471" s="66"/>
      <c r="AC471" s="80"/>
    </row>
    <row r="472" spans="1:68" ht="27" customHeight="1" x14ac:dyDescent="0.25">
      <c r="A472" s="63" t="s">
        <v>737</v>
      </c>
      <c r="B472" s="63" t="s">
        <v>738</v>
      </c>
      <c r="C472" s="36">
        <v>4301020400</v>
      </c>
      <c r="D472" s="561">
        <v>4640242180519</v>
      </c>
      <c r="E472" s="56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5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3"/>
      <c r="R472" s="563"/>
      <c r="S472" s="563"/>
      <c r="T472" s="56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739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740</v>
      </c>
      <c r="B473" s="63" t="s">
        <v>741</v>
      </c>
      <c r="C473" s="36">
        <v>4301020260</v>
      </c>
      <c r="D473" s="561">
        <v>4640242180526</v>
      </c>
      <c r="E473" s="561"/>
      <c r="F473" s="62">
        <v>1.8</v>
      </c>
      <c r="G473" s="37">
        <v>6</v>
      </c>
      <c r="H473" s="62">
        <v>10.8</v>
      </c>
      <c r="I473" s="62">
        <v>11.234999999999999</v>
      </c>
      <c r="J473" s="37">
        <v>64</v>
      </c>
      <c r="K473" s="37" t="s">
        <v>117</v>
      </c>
      <c r="L473" s="37" t="s">
        <v>45</v>
      </c>
      <c r="M473" s="38" t="s">
        <v>116</v>
      </c>
      <c r="N473" s="38"/>
      <c r="O473" s="37">
        <v>50</v>
      </c>
      <c r="P473" s="583" t="s">
        <v>742</v>
      </c>
      <c r="Q473" s="563"/>
      <c r="R473" s="563"/>
      <c r="S473" s="563"/>
      <c r="T473" s="56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0" t="s">
        <v>743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744</v>
      </c>
      <c r="B474" s="63" t="s">
        <v>745</v>
      </c>
      <c r="C474" s="36">
        <v>4301020295</v>
      </c>
      <c r="D474" s="561">
        <v>4640242181363</v>
      </c>
      <c r="E474" s="561"/>
      <c r="F474" s="62">
        <v>0.4</v>
      </c>
      <c r="G474" s="37">
        <v>10</v>
      </c>
      <c r="H474" s="62">
        <v>4</v>
      </c>
      <c r="I474" s="62">
        <v>4.21</v>
      </c>
      <c r="J474" s="37">
        <v>132</v>
      </c>
      <c r="K474" s="37" t="s">
        <v>121</v>
      </c>
      <c r="L474" s="37" t="s">
        <v>45</v>
      </c>
      <c r="M474" s="38" t="s">
        <v>116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3"/>
      <c r="R474" s="563"/>
      <c r="S474" s="563"/>
      <c r="T474" s="56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746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568"/>
      <c r="B475" s="568"/>
      <c r="C475" s="568"/>
      <c r="D475" s="568"/>
      <c r="E475" s="568"/>
      <c r="F475" s="568"/>
      <c r="G475" s="568"/>
      <c r="H475" s="568"/>
      <c r="I475" s="568"/>
      <c r="J475" s="568"/>
      <c r="K475" s="568"/>
      <c r="L475" s="568"/>
      <c r="M475" s="568"/>
      <c r="N475" s="568"/>
      <c r="O475" s="569"/>
      <c r="P475" s="565" t="s">
        <v>40</v>
      </c>
      <c r="Q475" s="566"/>
      <c r="R475" s="566"/>
      <c r="S475" s="566"/>
      <c r="T475" s="566"/>
      <c r="U475" s="566"/>
      <c r="V475" s="567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568"/>
      <c r="B476" s="568"/>
      <c r="C476" s="568"/>
      <c r="D476" s="568"/>
      <c r="E476" s="568"/>
      <c r="F476" s="568"/>
      <c r="G476" s="568"/>
      <c r="H476" s="568"/>
      <c r="I476" s="568"/>
      <c r="J476" s="568"/>
      <c r="K476" s="568"/>
      <c r="L476" s="568"/>
      <c r="M476" s="568"/>
      <c r="N476" s="568"/>
      <c r="O476" s="569"/>
      <c r="P476" s="565" t="s">
        <v>40</v>
      </c>
      <c r="Q476" s="566"/>
      <c r="R476" s="566"/>
      <c r="S476" s="566"/>
      <c r="T476" s="566"/>
      <c r="U476" s="566"/>
      <c r="V476" s="567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14.25" customHeight="1" x14ac:dyDescent="0.25">
      <c r="A477" s="560" t="s">
        <v>78</v>
      </c>
      <c r="B477" s="560"/>
      <c r="C477" s="560"/>
      <c r="D477" s="560"/>
      <c r="E477" s="560"/>
      <c r="F477" s="560"/>
      <c r="G477" s="560"/>
      <c r="H477" s="560"/>
      <c r="I477" s="560"/>
      <c r="J477" s="560"/>
      <c r="K477" s="560"/>
      <c r="L477" s="560"/>
      <c r="M477" s="560"/>
      <c r="N477" s="560"/>
      <c r="O477" s="560"/>
      <c r="P477" s="560"/>
      <c r="Q477" s="560"/>
      <c r="R477" s="560"/>
      <c r="S477" s="560"/>
      <c r="T477" s="560"/>
      <c r="U477" s="560"/>
      <c r="V477" s="560"/>
      <c r="W477" s="560"/>
      <c r="X477" s="560"/>
      <c r="Y477" s="560"/>
      <c r="Z477" s="560"/>
      <c r="AA477" s="66"/>
      <c r="AB477" s="66"/>
      <c r="AC477" s="80"/>
    </row>
    <row r="478" spans="1:68" ht="27" customHeight="1" x14ac:dyDescent="0.25">
      <c r="A478" s="63" t="s">
        <v>747</v>
      </c>
      <c r="B478" s="63" t="s">
        <v>748</v>
      </c>
      <c r="C478" s="36">
        <v>4301031280</v>
      </c>
      <c r="D478" s="561">
        <v>4640242180816</v>
      </c>
      <c r="E478" s="561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121</v>
      </c>
      <c r="L478" s="37" t="s">
        <v>45</v>
      </c>
      <c r="M478" s="38" t="s">
        <v>82</v>
      </c>
      <c r="N478" s="38"/>
      <c r="O478" s="37">
        <v>40</v>
      </c>
      <c r="P478" s="5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3"/>
      <c r="R478" s="563"/>
      <c r="S478" s="563"/>
      <c r="T478" s="56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749</v>
      </c>
      <c r="AG478" s="78"/>
      <c r="AJ478" s="84" t="s">
        <v>45</v>
      </c>
      <c r="AK478" s="84">
        <v>0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750</v>
      </c>
      <c r="B479" s="63" t="s">
        <v>751</v>
      </c>
      <c r="C479" s="36">
        <v>4301031244</v>
      </c>
      <c r="D479" s="561">
        <v>4640242180595</v>
      </c>
      <c r="E479" s="561"/>
      <c r="F479" s="62">
        <v>0.7</v>
      </c>
      <c r="G479" s="37">
        <v>6</v>
      </c>
      <c r="H479" s="62">
        <v>4.2</v>
      </c>
      <c r="I479" s="62">
        <v>4.47</v>
      </c>
      <c r="J479" s="37">
        <v>132</v>
      </c>
      <c r="K479" s="37" t="s">
        <v>121</v>
      </c>
      <c r="L479" s="37" t="s">
        <v>45</v>
      </c>
      <c r="M479" s="38" t="s">
        <v>82</v>
      </c>
      <c r="N479" s="38"/>
      <c r="O479" s="37">
        <v>40</v>
      </c>
      <c r="P479" s="58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3"/>
      <c r="R479" s="563"/>
      <c r="S479" s="563"/>
      <c r="T479" s="56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6" t="s">
        <v>752</v>
      </c>
      <c r="AG479" s="78"/>
      <c r="AJ479" s="84" t="s">
        <v>45</v>
      </c>
      <c r="AK479" s="84">
        <v>0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68"/>
      <c r="B480" s="568"/>
      <c r="C480" s="568"/>
      <c r="D480" s="568"/>
      <c r="E480" s="568"/>
      <c r="F480" s="568"/>
      <c r="G480" s="568"/>
      <c r="H480" s="568"/>
      <c r="I480" s="568"/>
      <c r="J480" s="568"/>
      <c r="K480" s="568"/>
      <c r="L480" s="568"/>
      <c r="M480" s="568"/>
      <c r="N480" s="568"/>
      <c r="O480" s="569"/>
      <c r="P480" s="565" t="s">
        <v>40</v>
      </c>
      <c r="Q480" s="566"/>
      <c r="R480" s="566"/>
      <c r="S480" s="566"/>
      <c r="T480" s="566"/>
      <c r="U480" s="566"/>
      <c r="V480" s="567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568"/>
      <c r="B481" s="568"/>
      <c r="C481" s="568"/>
      <c r="D481" s="568"/>
      <c r="E481" s="568"/>
      <c r="F481" s="568"/>
      <c r="G481" s="568"/>
      <c r="H481" s="568"/>
      <c r="I481" s="568"/>
      <c r="J481" s="568"/>
      <c r="K481" s="568"/>
      <c r="L481" s="568"/>
      <c r="M481" s="568"/>
      <c r="N481" s="568"/>
      <c r="O481" s="569"/>
      <c r="P481" s="565" t="s">
        <v>40</v>
      </c>
      <c r="Q481" s="566"/>
      <c r="R481" s="566"/>
      <c r="S481" s="566"/>
      <c r="T481" s="566"/>
      <c r="U481" s="566"/>
      <c r="V481" s="567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14.25" customHeight="1" x14ac:dyDescent="0.25">
      <c r="A482" s="560" t="s">
        <v>84</v>
      </c>
      <c r="B482" s="560"/>
      <c r="C482" s="560"/>
      <c r="D482" s="560"/>
      <c r="E482" s="560"/>
      <c r="F482" s="560"/>
      <c r="G482" s="560"/>
      <c r="H482" s="560"/>
      <c r="I482" s="560"/>
      <c r="J482" s="560"/>
      <c r="K482" s="560"/>
      <c r="L482" s="560"/>
      <c r="M482" s="560"/>
      <c r="N482" s="560"/>
      <c r="O482" s="560"/>
      <c r="P482" s="560"/>
      <c r="Q482" s="560"/>
      <c r="R482" s="560"/>
      <c r="S482" s="560"/>
      <c r="T482" s="560"/>
      <c r="U482" s="560"/>
      <c r="V482" s="560"/>
      <c r="W482" s="560"/>
      <c r="X482" s="560"/>
      <c r="Y482" s="560"/>
      <c r="Z482" s="560"/>
      <c r="AA482" s="66"/>
      <c r="AB482" s="66"/>
      <c r="AC482" s="80"/>
    </row>
    <row r="483" spans="1:68" ht="27" customHeight="1" x14ac:dyDescent="0.25">
      <c r="A483" s="63" t="s">
        <v>753</v>
      </c>
      <c r="B483" s="63" t="s">
        <v>754</v>
      </c>
      <c r="C483" s="36">
        <v>4301052046</v>
      </c>
      <c r="D483" s="561">
        <v>4640242180533</v>
      </c>
      <c r="E483" s="561"/>
      <c r="F483" s="62">
        <v>1.5</v>
      </c>
      <c r="G483" s="37">
        <v>6</v>
      </c>
      <c r="H483" s="62">
        <v>9</v>
      </c>
      <c r="I483" s="62">
        <v>9.5190000000000001</v>
      </c>
      <c r="J483" s="37">
        <v>64</v>
      </c>
      <c r="K483" s="37" t="s">
        <v>117</v>
      </c>
      <c r="L483" s="37" t="s">
        <v>45</v>
      </c>
      <c r="M483" s="38" t="s">
        <v>98</v>
      </c>
      <c r="N483" s="38"/>
      <c r="O483" s="37">
        <v>45</v>
      </c>
      <c r="P483" s="57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3"/>
      <c r="R483" s="563"/>
      <c r="S483" s="563"/>
      <c r="T483" s="56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755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5" t="s">
        <v>40</v>
      </c>
      <c r="Q484" s="566"/>
      <c r="R484" s="566"/>
      <c r="S484" s="566"/>
      <c r="T484" s="566"/>
      <c r="U484" s="566"/>
      <c r="V484" s="567"/>
      <c r="W484" s="42" t="s">
        <v>39</v>
      </c>
      <c r="X484" s="43">
        <f>IFERROR(X483/H483,"0")</f>
        <v>0</v>
      </c>
      <c r="Y484" s="43">
        <f>IFERROR(Y483/H483,"0")</f>
        <v>0</v>
      </c>
      <c r="Z484" s="43">
        <f>IFERROR(IF(Z483="",0,Z483),"0")</f>
        <v>0</v>
      </c>
      <c r="AA484" s="67"/>
      <c r="AB484" s="67"/>
      <c r="AC484" s="67"/>
    </row>
    <row r="485" spans="1:68" x14ac:dyDescent="0.2">
      <c r="A485" s="568"/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9"/>
      <c r="P485" s="565" t="s">
        <v>40</v>
      </c>
      <c r="Q485" s="566"/>
      <c r="R485" s="566"/>
      <c r="S485" s="566"/>
      <c r="T485" s="566"/>
      <c r="U485" s="566"/>
      <c r="V485" s="567"/>
      <c r="W485" s="42" t="s">
        <v>0</v>
      </c>
      <c r="X485" s="43">
        <f>IFERROR(SUM(X483:X483),"0")</f>
        <v>0</v>
      </c>
      <c r="Y485" s="43">
        <f>IFERROR(SUM(Y483:Y483),"0")</f>
        <v>0</v>
      </c>
      <c r="Z485" s="42"/>
      <c r="AA485" s="67"/>
      <c r="AB485" s="67"/>
      <c r="AC485" s="67"/>
    </row>
    <row r="486" spans="1:68" ht="14.25" customHeight="1" x14ac:dyDescent="0.25">
      <c r="A486" s="560" t="s">
        <v>178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66"/>
      <c r="AB486" s="66"/>
      <c r="AC486" s="80"/>
    </row>
    <row r="487" spans="1:68" ht="27" customHeight="1" x14ac:dyDescent="0.25">
      <c r="A487" s="63" t="s">
        <v>756</v>
      </c>
      <c r="B487" s="63" t="s">
        <v>757</v>
      </c>
      <c r="C487" s="36">
        <v>4301060491</v>
      </c>
      <c r="D487" s="561">
        <v>4640242180120</v>
      </c>
      <c r="E487" s="561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117</v>
      </c>
      <c r="L487" s="37" t="s">
        <v>45</v>
      </c>
      <c r="M487" s="38" t="s">
        <v>88</v>
      </c>
      <c r="N487" s="38"/>
      <c r="O487" s="37">
        <v>40</v>
      </c>
      <c r="P487" s="5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3"/>
      <c r="R487" s="563"/>
      <c r="S487" s="563"/>
      <c r="T487" s="564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758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759</v>
      </c>
      <c r="B488" s="63" t="s">
        <v>760</v>
      </c>
      <c r="C488" s="36">
        <v>4301060493</v>
      </c>
      <c r="D488" s="561">
        <v>4640242180137</v>
      </c>
      <c r="E488" s="561"/>
      <c r="F488" s="62">
        <v>1.5</v>
      </c>
      <c r="G488" s="37">
        <v>6</v>
      </c>
      <c r="H488" s="62">
        <v>9</v>
      </c>
      <c r="I488" s="62">
        <v>9.4350000000000005</v>
      </c>
      <c r="J488" s="37">
        <v>64</v>
      </c>
      <c r="K488" s="37" t="s">
        <v>117</v>
      </c>
      <c r="L488" s="37" t="s">
        <v>45</v>
      </c>
      <c r="M488" s="38" t="s">
        <v>88</v>
      </c>
      <c r="N488" s="38"/>
      <c r="O488" s="37">
        <v>40</v>
      </c>
      <c r="P488" s="5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3"/>
      <c r="R488" s="563"/>
      <c r="S488" s="563"/>
      <c r="T488" s="56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2" t="s">
        <v>761</v>
      </c>
      <c r="AG488" s="78"/>
      <c r="AJ488" s="84" t="s">
        <v>45</v>
      </c>
      <c r="AK488" s="84">
        <v>0</v>
      </c>
      <c r="BB488" s="55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5" t="s">
        <v>40</v>
      </c>
      <c r="Q489" s="566"/>
      <c r="R489" s="566"/>
      <c r="S489" s="566"/>
      <c r="T489" s="566"/>
      <c r="U489" s="566"/>
      <c r="V489" s="567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568"/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9"/>
      <c r="P490" s="565" t="s">
        <v>40</v>
      </c>
      <c r="Q490" s="566"/>
      <c r="R490" s="566"/>
      <c r="S490" s="566"/>
      <c r="T490" s="566"/>
      <c r="U490" s="566"/>
      <c r="V490" s="567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6.5" customHeight="1" x14ac:dyDescent="0.25">
      <c r="A491" s="576" t="s">
        <v>762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65"/>
      <c r="AB491" s="65"/>
      <c r="AC491" s="79"/>
    </row>
    <row r="492" spans="1:68" ht="14.25" customHeight="1" x14ac:dyDescent="0.25">
      <c r="A492" s="560" t="s">
        <v>148</v>
      </c>
      <c r="B492" s="560"/>
      <c r="C492" s="560"/>
      <c r="D492" s="560"/>
      <c r="E492" s="560"/>
      <c r="F492" s="560"/>
      <c r="G492" s="560"/>
      <c r="H492" s="560"/>
      <c r="I492" s="560"/>
      <c r="J492" s="560"/>
      <c r="K492" s="560"/>
      <c r="L492" s="560"/>
      <c r="M492" s="560"/>
      <c r="N492" s="560"/>
      <c r="O492" s="560"/>
      <c r="P492" s="560"/>
      <c r="Q492" s="560"/>
      <c r="R492" s="560"/>
      <c r="S492" s="560"/>
      <c r="T492" s="560"/>
      <c r="U492" s="560"/>
      <c r="V492" s="560"/>
      <c r="W492" s="560"/>
      <c r="X492" s="560"/>
      <c r="Y492" s="560"/>
      <c r="Z492" s="560"/>
      <c r="AA492" s="66"/>
      <c r="AB492" s="66"/>
      <c r="AC492" s="80"/>
    </row>
    <row r="493" spans="1:68" ht="27" customHeight="1" x14ac:dyDescent="0.25">
      <c r="A493" s="63" t="s">
        <v>763</v>
      </c>
      <c r="B493" s="63" t="s">
        <v>764</v>
      </c>
      <c r="C493" s="36">
        <v>4301020314</v>
      </c>
      <c r="D493" s="561">
        <v>4640242180090</v>
      </c>
      <c r="E493" s="561"/>
      <c r="F493" s="62">
        <v>1.5</v>
      </c>
      <c r="G493" s="37">
        <v>8</v>
      </c>
      <c r="H493" s="62">
        <v>12</v>
      </c>
      <c r="I493" s="62">
        <v>12.435</v>
      </c>
      <c r="J493" s="37">
        <v>64</v>
      </c>
      <c r="K493" s="37" t="s">
        <v>117</v>
      </c>
      <c r="L493" s="37" t="s">
        <v>45</v>
      </c>
      <c r="M493" s="38" t="s">
        <v>116</v>
      </c>
      <c r="N493" s="38"/>
      <c r="O493" s="37">
        <v>50</v>
      </c>
      <c r="P493" s="56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3"/>
      <c r="R493" s="563"/>
      <c r="S493" s="563"/>
      <c r="T493" s="56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765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5" t="s">
        <v>40</v>
      </c>
      <c r="Q494" s="566"/>
      <c r="R494" s="566"/>
      <c r="S494" s="566"/>
      <c r="T494" s="566"/>
      <c r="U494" s="566"/>
      <c r="V494" s="567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568"/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9"/>
      <c r="P495" s="565" t="s">
        <v>40</v>
      </c>
      <c r="Q495" s="566"/>
      <c r="R495" s="566"/>
      <c r="S495" s="566"/>
      <c r="T495" s="566"/>
      <c r="U495" s="566"/>
      <c r="V495" s="567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5" customHeight="1" x14ac:dyDescent="0.2">
      <c r="A496" s="568"/>
      <c r="B496" s="568"/>
      <c r="C496" s="568"/>
      <c r="D496" s="568"/>
      <c r="E496" s="568"/>
      <c r="F496" s="568"/>
      <c r="G496" s="568"/>
      <c r="H496" s="568"/>
      <c r="I496" s="568"/>
      <c r="J496" s="568"/>
      <c r="K496" s="568"/>
      <c r="L496" s="568"/>
      <c r="M496" s="568"/>
      <c r="N496" s="568"/>
      <c r="O496" s="573"/>
      <c r="P496" s="570" t="s">
        <v>33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0</v>
      </c>
      <c r="Y496" s="43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0</v>
      </c>
      <c r="Z496" s="42"/>
      <c r="AA496" s="67"/>
      <c r="AB496" s="67"/>
      <c r="AC496" s="67"/>
    </row>
    <row r="497" spans="1:32" x14ac:dyDescent="0.2">
      <c r="A497" s="568"/>
      <c r="B497" s="568"/>
      <c r="C497" s="568"/>
      <c r="D497" s="568"/>
      <c r="E497" s="568"/>
      <c r="F497" s="568"/>
      <c r="G497" s="568"/>
      <c r="H497" s="568"/>
      <c r="I497" s="568"/>
      <c r="J497" s="568"/>
      <c r="K497" s="568"/>
      <c r="L497" s="568"/>
      <c r="M497" s="568"/>
      <c r="N497" s="568"/>
      <c r="O497" s="573"/>
      <c r="P497" s="570" t="s">
        <v>34</v>
      </c>
      <c r="Q497" s="571"/>
      <c r="R497" s="571"/>
      <c r="S497" s="571"/>
      <c r="T497" s="571"/>
      <c r="U497" s="571"/>
      <c r="V497" s="572"/>
      <c r="W497" s="42" t="s">
        <v>0</v>
      </c>
      <c r="X497" s="43">
        <f>IFERROR(SUM(BM22:BM493),"0")</f>
        <v>0</v>
      </c>
      <c r="Y497" s="43">
        <f>IFERROR(SUM(BN22:BN493),"0")</f>
        <v>0</v>
      </c>
      <c r="Z497" s="42"/>
      <c r="AA497" s="67"/>
      <c r="AB497" s="67"/>
      <c r="AC497" s="67"/>
    </row>
    <row r="498" spans="1:32" x14ac:dyDescent="0.2">
      <c r="A498" s="568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73"/>
      <c r="P498" s="570" t="s">
        <v>35</v>
      </c>
      <c r="Q498" s="571"/>
      <c r="R498" s="571"/>
      <c r="S498" s="571"/>
      <c r="T498" s="571"/>
      <c r="U498" s="571"/>
      <c r="V498" s="572"/>
      <c r="W498" s="42" t="s">
        <v>20</v>
      </c>
      <c r="X498" s="44">
        <f>ROUNDUP(SUM(BO22:BO493),0)</f>
        <v>0</v>
      </c>
      <c r="Y498" s="44">
        <f>ROUNDUP(SUM(BP22:BP493),0)</f>
        <v>0</v>
      </c>
      <c r="Z498" s="42"/>
      <c r="AA498" s="67"/>
      <c r="AB498" s="67"/>
      <c r="AC498" s="67"/>
    </row>
    <row r="499" spans="1:32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73"/>
      <c r="P499" s="570" t="s">
        <v>36</v>
      </c>
      <c r="Q499" s="571"/>
      <c r="R499" s="571"/>
      <c r="S499" s="571"/>
      <c r="T499" s="571"/>
      <c r="U499" s="571"/>
      <c r="V499" s="572"/>
      <c r="W499" s="42" t="s">
        <v>0</v>
      </c>
      <c r="X499" s="43">
        <f>GrossWeightTotal+PalletQtyTotal*25</f>
        <v>0</v>
      </c>
      <c r="Y499" s="43">
        <f>GrossWeightTotalR+PalletQtyTotalR*25</f>
        <v>0</v>
      </c>
      <c r="Z499" s="42"/>
      <c r="AA499" s="67"/>
      <c r="AB499" s="67"/>
      <c r="AC499" s="67"/>
    </row>
    <row r="500" spans="1:32" x14ac:dyDescent="0.2">
      <c r="A500" s="568"/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73"/>
      <c r="P500" s="570" t="s">
        <v>37</v>
      </c>
      <c r="Q500" s="571"/>
      <c r="R500" s="571"/>
      <c r="S500" s="571"/>
      <c r="T500" s="571"/>
      <c r="U500" s="571"/>
      <c r="V500" s="572"/>
      <c r="W500" s="42" t="s">
        <v>20</v>
      </c>
      <c r="X500" s="43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0</v>
      </c>
      <c r="Y500" s="43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0</v>
      </c>
      <c r="Z500" s="42"/>
      <c r="AA500" s="67"/>
      <c r="AB500" s="67"/>
      <c r="AC500" s="67"/>
    </row>
    <row r="501" spans="1:32" ht="14.25" x14ac:dyDescent="0.2">
      <c r="A501" s="568"/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73"/>
      <c r="P501" s="570" t="s">
        <v>38</v>
      </c>
      <c r="Q501" s="571"/>
      <c r="R501" s="571"/>
      <c r="S501" s="571"/>
      <c r="T501" s="571"/>
      <c r="U501" s="571"/>
      <c r="V501" s="572"/>
      <c r="W501" s="45" t="s">
        <v>51</v>
      </c>
      <c r="X501" s="42"/>
      <c r="Y501" s="42"/>
      <c r="Z501" s="42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0</v>
      </c>
      <c r="AA501" s="67"/>
      <c r="AB501" s="67"/>
      <c r="AC501" s="67"/>
    </row>
    <row r="502" spans="1:32" ht="13.5" thickBot="1" x14ac:dyDescent="0.25"/>
    <row r="503" spans="1:32" ht="27" thickTop="1" thickBot="1" x14ac:dyDescent="0.25">
      <c r="A503" s="46" t="s">
        <v>9</v>
      </c>
      <c r="B503" s="85" t="s">
        <v>77</v>
      </c>
      <c r="C503" s="556" t="s">
        <v>110</v>
      </c>
      <c r="D503" s="556" t="s">
        <v>110</v>
      </c>
      <c r="E503" s="556" t="s">
        <v>110</v>
      </c>
      <c r="F503" s="556" t="s">
        <v>110</v>
      </c>
      <c r="G503" s="556" t="s">
        <v>110</v>
      </c>
      <c r="H503" s="556" t="s">
        <v>110</v>
      </c>
      <c r="I503" s="556" t="s">
        <v>264</v>
      </c>
      <c r="J503" s="556" t="s">
        <v>264</v>
      </c>
      <c r="K503" s="556" t="s">
        <v>264</v>
      </c>
      <c r="L503" s="556" t="s">
        <v>264</v>
      </c>
      <c r="M503" s="556" t="s">
        <v>264</v>
      </c>
      <c r="N503" s="557"/>
      <c r="O503" s="556" t="s">
        <v>264</v>
      </c>
      <c r="P503" s="556" t="s">
        <v>264</v>
      </c>
      <c r="Q503" s="556" t="s">
        <v>264</v>
      </c>
      <c r="R503" s="556" t="s">
        <v>264</v>
      </c>
      <c r="S503" s="556" t="s">
        <v>264</v>
      </c>
      <c r="T503" s="556" t="s">
        <v>552</v>
      </c>
      <c r="U503" s="556" t="s">
        <v>552</v>
      </c>
      <c r="V503" s="556" t="s">
        <v>611</v>
      </c>
      <c r="W503" s="556" t="s">
        <v>611</v>
      </c>
      <c r="X503" s="556" t="s">
        <v>611</v>
      </c>
      <c r="Y503" s="85" t="s">
        <v>663</v>
      </c>
      <c r="Z503" s="556" t="s">
        <v>725</v>
      </c>
      <c r="AA503" s="556" t="s">
        <v>725</v>
      </c>
      <c r="AB503" s="60"/>
      <c r="AC503" s="60"/>
      <c r="AF503" s="1"/>
    </row>
    <row r="504" spans="1:32" ht="14.25" customHeight="1" thickTop="1" x14ac:dyDescent="0.2">
      <c r="A504" s="558" t="s">
        <v>10</v>
      </c>
      <c r="B504" s="556" t="s">
        <v>77</v>
      </c>
      <c r="C504" s="556" t="s">
        <v>111</v>
      </c>
      <c r="D504" s="556" t="s">
        <v>128</v>
      </c>
      <c r="E504" s="556" t="s">
        <v>185</v>
      </c>
      <c r="F504" s="556" t="s">
        <v>205</v>
      </c>
      <c r="G504" s="556" t="s">
        <v>236</v>
      </c>
      <c r="H504" s="556" t="s">
        <v>110</v>
      </c>
      <c r="I504" s="556" t="s">
        <v>265</v>
      </c>
      <c r="J504" s="556" t="s">
        <v>306</v>
      </c>
      <c r="K504" s="556" t="s">
        <v>366</v>
      </c>
      <c r="L504" s="556" t="s">
        <v>411</v>
      </c>
      <c r="M504" s="556" t="s">
        <v>427</v>
      </c>
      <c r="N504" s="1"/>
      <c r="O504" s="556" t="s">
        <v>439</v>
      </c>
      <c r="P504" s="556" t="s">
        <v>449</v>
      </c>
      <c r="Q504" s="556" t="s">
        <v>456</v>
      </c>
      <c r="R504" s="556" t="s">
        <v>461</v>
      </c>
      <c r="S504" s="556" t="s">
        <v>542</v>
      </c>
      <c r="T504" s="556" t="s">
        <v>553</v>
      </c>
      <c r="U504" s="556" t="s">
        <v>589</v>
      </c>
      <c r="V504" s="556" t="s">
        <v>612</v>
      </c>
      <c r="W504" s="556" t="s">
        <v>644</v>
      </c>
      <c r="X504" s="556" t="s">
        <v>659</v>
      </c>
      <c r="Y504" s="556" t="s">
        <v>663</v>
      </c>
      <c r="Z504" s="556" t="s">
        <v>725</v>
      </c>
      <c r="AA504" s="556" t="s">
        <v>762</v>
      </c>
      <c r="AB504" s="60"/>
      <c r="AC504" s="60"/>
      <c r="AF504" s="1"/>
    </row>
    <row r="505" spans="1:32" ht="13.5" thickBot="1" x14ac:dyDescent="0.25">
      <c r="A505" s="559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1"/>
      <c r="O505" s="556"/>
      <c r="P505" s="556"/>
      <c r="Q505" s="556"/>
      <c r="R505" s="556"/>
      <c r="S505" s="556"/>
      <c r="T505" s="556"/>
      <c r="U505" s="556"/>
      <c r="V505" s="556"/>
      <c r="W505" s="556"/>
      <c r="X505" s="556"/>
      <c r="Y505" s="556"/>
      <c r="Z505" s="556"/>
      <c r="AA505" s="556"/>
      <c r="AB505" s="60"/>
      <c r="AC505" s="60"/>
      <c r="AF505" s="1"/>
    </row>
    <row r="506" spans="1:32" ht="18" thickTop="1" thickBot="1" x14ac:dyDescent="0.25">
      <c r="A506" s="46" t="s">
        <v>13</v>
      </c>
      <c r="B506" s="52">
        <f>IFERROR(Y22*1,"0")+IFERROR(Y26*1,"0")+IFERROR(Y27*1,"0")+IFERROR(Y28*1,"0")+IFERROR(Y29*1,"0")+IFERROR(Y30*1,"0")+IFERROR(Y34*1,"0")</f>
        <v>0</v>
      </c>
      <c r="C506" s="52">
        <f>IFERROR(Y40*1,"0")+IFERROR(Y41*1,"0")+IFERROR(Y42*1,"0")+IFERROR(Y46*1,"0")</f>
        <v>0</v>
      </c>
      <c r="D506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52">
        <f>IFERROR(Y86*1,"0")+IFERROR(Y87*1,"0")+IFERROR(Y88*1,"0")+IFERROR(Y92*1,"0")+IFERROR(Y93*1,"0")+IFERROR(Y94*1,"0")+IFERROR(Y95*1,"0")</f>
        <v>0</v>
      </c>
      <c r="F506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52">
        <f>IFERROR(Y125*1,"0")+IFERROR(Y126*1,"0")+IFERROR(Y130*1,"0")+IFERROR(Y131*1,"0")+IFERROR(Y135*1,"0")+IFERROR(Y136*1,"0")</f>
        <v>0</v>
      </c>
      <c r="H506" s="52">
        <f>IFERROR(Y141*1,"0")+IFERROR(Y142*1,"0")+IFERROR(Y146*1,"0")+IFERROR(Y147*1,"0")+IFERROR(Y148*1,"0")</f>
        <v>0</v>
      </c>
      <c r="I506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52">
        <f>IFERROR(Y250*1,"0")+IFERROR(Y251*1,"0")+IFERROR(Y252*1,"0")+IFERROR(Y253*1,"0")+IFERROR(Y254*1,"0")</f>
        <v>0</v>
      </c>
      <c r="M506" s="52">
        <f>IFERROR(Y259*1,"0")+IFERROR(Y260*1,"0")+IFERROR(Y261*1,"0")+IFERROR(Y262*1,"0")</f>
        <v>0</v>
      </c>
      <c r="N506" s="1"/>
      <c r="O506" s="52">
        <f>IFERROR(Y267*1,"0")+IFERROR(Y268*1,"0")+IFERROR(Y269*1,"0")</f>
        <v>0</v>
      </c>
      <c r="P506" s="52">
        <f>IFERROR(Y274*1,"0")+IFERROR(Y278*1,"0")</f>
        <v>0</v>
      </c>
      <c r="Q506" s="52">
        <f>IFERROR(Y283*1,"0")</f>
        <v>0</v>
      </c>
      <c r="R506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6" s="52">
        <f>IFERROR(Y335*1,"0")+IFERROR(Y336*1,"0")+IFERROR(Y337*1,"0")</f>
        <v>0</v>
      </c>
      <c r="T506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6" s="52">
        <f>IFERROR(Y368*1,"0")+IFERROR(Y369*1,"0")+IFERROR(Y370*1,"0")+IFERROR(Y374*1,"0")+IFERROR(Y375*1,"0")+IFERROR(Y379*1,"0")+IFERROR(Y380*1,"0")+IFERROR(Y384*1,"0")</f>
        <v>0</v>
      </c>
      <c r="V506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52">
        <f>IFERROR(Y409*1,"0")+IFERROR(Y413*1,"0")+IFERROR(Y414*1,"0")+IFERROR(Y415*1,"0")+IFERROR(Y416*1,"0")</f>
        <v>0</v>
      </c>
      <c r="X506" s="52">
        <f>IFERROR(Y421*1,"0")</f>
        <v>0</v>
      </c>
      <c r="Y506" s="52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52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52">
        <f>IFERROR(Y493*1,"0")</f>
        <v>0</v>
      </c>
      <c r="AB506" s="60"/>
      <c r="AC506" s="60"/>
      <c r="AF506" s="1"/>
    </row>
  </sheetData>
  <sheetProtection algorithmName="SHA-512" hashValue="ARxm+KKxbjaKggl3QFyPRDtMYJhi5uFpeRnJ0f7Wq+C5znLgnIe9r3SQnE6I5dGBNUsUVFMft/J0TqDSRuf7jA==" saltValue="syyYtLp2nFf7ry7lkc5V+g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P496:V496"/>
    <mergeCell ref="A496:O501"/>
    <mergeCell ref="P497:V497"/>
    <mergeCell ref="P498:V498"/>
    <mergeCell ref="P499:V499"/>
    <mergeCell ref="P500:V500"/>
    <mergeCell ref="P501:V501"/>
    <mergeCell ref="A504:A505"/>
    <mergeCell ref="B504:B505"/>
    <mergeCell ref="C504:C505"/>
    <mergeCell ref="D504:D505"/>
    <mergeCell ref="E504:E505"/>
    <mergeCell ref="F504:F505"/>
    <mergeCell ref="G504:G505"/>
    <mergeCell ref="H504:H505"/>
    <mergeCell ref="I504:I505"/>
    <mergeCell ref="U504:U505"/>
    <mergeCell ref="V504:V505"/>
    <mergeCell ref="W504:W505"/>
    <mergeCell ref="X504:X505"/>
    <mergeCell ref="Y504:Y505"/>
    <mergeCell ref="Z504:Z505"/>
    <mergeCell ref="AA504:AA505"/>
    <mergeCell ref="C503:H503"/>
    <mergeCell ref="I503:S503"/>
    <mergeCell ref="T503:U503"/>
    <mergeCell ref="V503:X503"/>
    <mergeCell ref="Z503:AA503"/>
    <mergeCell ref="J504:J505"/>
    <mergeCell ref="K504:K505"/>
    <mergeCell ref="L504:L505"/>
    <mergeCell ref="M504:M505"/>
    <mergeCell ref="O504:O505"/>
    <mergeCell ref="P504:P505"/>
    <mergeCell ref="Q504:Q505"/>
    <mergeCell ref="R504:R505"/>
    <mergeCell ref="S504:S505"/>
    <mergeCell ref="T504:T50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49:X450 X432 X429 X427 X395 X353 X343:X346 X336:X337 X323 X315:X316 X303 X301 X268:X269 X228 X214:X215 X209:X210 X207 X204:X205 X196:X198 X191:X194 X164 X162 X160 X158 X120 X116 X102 X100 X88 X86 X62 X56 X52 X40:X41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9"/>
    </row>
    <row r="3" spans="2:8" x14ac:dyDescent="0.2">
      <c r="B3" s="53" t="s">
        <v>767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769</v>
      </c>
      <c r="D6" s="53" t="s">
        <v>770</v>
      </c>
      <c r="E6" s="53" t="s">
        <v>45</v>
      </c>
    </row>
    <row r="8" spans="2:8" x14ac:dyDescent="0.2">
      <c r="B8" s="53" t="s">
        <v>76</v>
      </c>
      <c r="C8" s="53" t="s">
        <v>769</v>
      </c>
      <c r="D8" s="53" t="s">
        <v>45</v>
      </c>
      <c r="E8" s="53" t="s">
        <v>45</v>
      </c>
    </row>
    <row r="10" spans="2:8" x14ac:dyDescent="0.2">
      <c r="B10" s="53" t="s">
        <v>771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772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773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774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781</v>
      </c>
      <c r="C20" s="53" t="s">
        <v>45</v>
      </c>
      <c r="D20" s="53" t="s">
        <v>45</v>
      </c>
      <c r="E20" s="53" t="s">
        <v>45</v>
      </c>
    </row>
  </sheetData>
  <sheetProtection algorithmName="SHA-512" hashValue="YLAnjlYTyu4+S3Z2jRG/BdZEnLsUo9AfSeCvQwFdjJlO4X5DxyqVG/qL79WLZJvG/TyYwgGSh0JKUociLE6nRA==" saltValue="cdWAGcUxvraXRrh+GUbO7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