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8,25 Мираторг КИ Ташкент\"/>
    </mc:Choice>
  </mc:AlternateContent>
  <xr:revisionPtr revIDLastSave="0" documentId="13_ncr:1_{3962D189-00AC-4371-AA91-9EFD9C6B5A3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5" i="1" l="1"/>
  <c r="AJ5" i="1"/>
  <c r="AK5" i="1"/>
  <c r="AL5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6" i="1"/>
  <c r="R14" i="1"/>
  <c r="R18" i="1"/>
  <c r="R21" i="1"/>
  <c r="R24" i="1"/>
  <c r="F5" i="1"/>
  <c r="G5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6" i="1"/>
  <c r="Q7" i="1"/>
  <c r="V7" i="1" s="1"/>
  <c r="Q8" i="1"/>
  <c r="Q9" i="1"/>
  <c r="V9" i="1" s="1"/>
  <c r="R10" i="1"/>
  <c r="Q11" i="1"/>
  <c r="R11" i="1" s="1"/>
  <c r="Q12" i="1"/>
  <c r="Q13" i="1"/>
  <c r="Q15" i="1"/>
  <c r="Q16" i="1"/>
  <c r="Q17" i="1"/>
  <c r="R17" i="1" s="1"/>
  <c r="Q19" i="1"/>
  <c r="R19" i="1" s="1"/>
  <c r="Q20" i="1"/>
  <c r="Q22" i="1"/>
  <c r="Q23" i="1"/>
  <c r="Q25" i="1"/>
  <c r="R25" i="1" s="1"/>
  <c r="Q6" i="1"/>
  <c r="R6" i="1" s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AF5" i="1"/>
  <c r="AE5" i="1"/>
  <c r="AD5" i="1"/>
  <c r="AC5" i="1"/>
  <c r="AB5" i="1"/>
  <c r="AA5" i="1"/>
  <c r="Z5" i="1"/>
  <c r="Y5" i="1"/>
  <c r="X5" i="1"/>
  <c r="S5" i="1"/>
  <c r="P5" i="1"/>
  <c r="O5" i="1"/>
  <c r="N5" i="1"/>
  <c r="L5" i="1"/>
  <c r="E5" i="1"/>
  <c r="R16" i="1" l="1"/>
  <c r="AH16" i="1" s="1"/>
  <c r="AI5" i="1"/>
  <c r="AM5" i="1"/>
  <c r="R23" i="1"/>
  <c r="U23" i="1" s="1"/>
  <c r="R15" i="1"/>
  <c r="U15" i="1" s="1"/>
  <c r="R7" i="1"/>
  <c r="AH7" i="1" s="1"/>
  <c r="R8" i="1"/>
  <c r="AH8" i="1" s="1"/>
  <c r="R22" i="1"/>
  <c r="U22" i="1" s="1"/>
  <c r="R13" i="1"/>
  <c r="U13" i="1" s="1"/>
  <c r="R20" i="1"/>
  <c r="U20" i="1" s="1"/>
  <c r="R12" i="1"/>
  <c r="U12" i="1" s="1"/>
  <c r="U8" i="1"/>
  <c r="R9" i="1"/>
  <c r="U6" i="1"/>
  <c r="M5" i="1"/>
  <c r="AH6" i="1"/>
  <c r="U24" i="1"/>
  <c r="AH24" i="1"/>
  <c r="U18" i="1"/>
  <c r="AH18" i="1"/>
  <c r="U14" i="1"/>
  <c r="AH14" i="1"/>
  <c r="U10" i="1"/>
  <c r="AH10" i="1"/>
  <c r="U25" i="1"/>
  <c r="AH25" i="1"/>
  <c r="U21" i="1"/>
  <c r="AH21" i="1"/>
  <c r="U19" i="1"/>
  <c r="AH19" i="1"/>
  <c r="U17" i="1"/>
  <c r="AH17" i="1"/>
  <c r="U11" i="1"/>
  <c r="AH11" i="1"/>
  <c r="Q5" i="1"/>
  <c r="V24" i="1"/>
  <c r="V22" i="1"/>
  <c r="V20" i="1"/>
  <c r="V18" i="1"/>
  <c r="V16" i="1"/>
  <c r="V14" i="1"/>
  <c r="V12" i="1"/>
  <c r="V10" i="1"/>
  <c r="V8" i="1"/>
  <c r="V6" i="1"/>
  <c r="V25" i="1"/>
  <c r="V23" i="1"/>
  <c r="V21" i="1"/>
  <c r="V19" i="1"/>
  <c r="V17" i="1"/>
  <c r="V15" i="1"/>
  <c r="V13" i="1"/>
  <c r="V11" i="1"/>
  <c r="W5" i="1"/>
  <c r="AH22" i="1" l="1"/>
  <c r="AH13" i="1"/>
  <c r="U7" i="1"/>
  <c r="U16" i="1"/>
  <c r="AH20" i="1"/>
  <c r="AH12" i="1"/>
  <c r="R5" i="1"/>
  <c r="AH23" i="1"/>
  <c r="AH15" i="1"/>
  <c r="AH9" i="1"/>
  <c r="U9" i="1"/>
  <c r="AH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olga1</author>
  </authors>
  <commentList>
    <comment ref="A10" authorId="0" shapeId="0" xr:uid="{3CA45CEE-5C98-4C43-B3F5-4989BE6611C1}">
      <text>
        <r>
          <rPr>
            <b/>
            <sz val="9"/>
            <color indexed="81"/>
            <rFont val="Tahoma"/>
            <charset val="1"/>
          </rPr>
          <t>olga1:</t>
        </r>
        <r>
          <rPr>
            <sz val="9"/>
            <color indexed="81"/>
            <rFont val="Tahoma"/>
            <charset val="1"/>
          </rPr>
          <t xml:space="preserve">
исправила вес</t>
        </r>
      </text>
    </comment>
  </commentList>
</comments>
</file>

<file path=xl/sharedStrings.xml><?xml version="1.0" encoding="utf-8"?>
<sst xmlns="http://schemas.openxmlformats.org/spreadsheetml/2006/main" count="105" uniqueCount="70">
  <si>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</si>
  <si>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</si>
  <si>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</si>
  <si>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</si>
  <si>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</si>
  <si>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</si>
  <si>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</si>
  <si>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</si>
  <si>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</si>
  <si>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</si>
  <si>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</si>
  <si>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</si>
  <si>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</si>
  <si>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</si>
  <si>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</si>
  <si>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</si>
  <si>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</si>
  <si>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</si>
  <si>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</si>
  <si>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</si>
  <si>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</si>
  <si>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</si>
  <si>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</si>
  <si>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</si>
  <si>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04,08,</t>
  </si>
  <si>
    <t>18,08,</t>
  </si>
  <si>
    <t>25,08,</t>
  </si>
  <si>
    <t>11,08,</t>
  </si>
  <si>
    <t>28,07,</t>
  </si>
  <si>
    <t>21,07,</t>
  </si>
  <si>
    <t>14,07,</t>
  </si>
  <si>
    <t>07,07,</t>
  </si>
  <si>
    <t>30,06,</t>
  </si>
  <si>
    <t>23,06,</t>
  </si>
  <si>
    <t>16,06,</t>
  </si>
  <si>
    <t>КП Колбаса в/к Балыковая ВУ охл 300г*6  МИРАТОРГ</t>
  </si>
  <si>
    <t>Колбаса п/к Краковская ОХЛ ВУ 330г*5 (1,65 кг)  МИРАТОРГ</t>
  </si>
  <si>
    <t>Колбаса с/к Сальчичон ВУ ОХЛ 280г*6 (1,68 кг)  МИРАТОРГ</t>
  </si>
  <si>
    <t>МХБ Ветчина для завтрака ШТ. ОХЛ п/а 400г*6 (2,4кг) МИРАТОРГ</t>
  </si>
  <si>
    <t>шт</t>
  </si>
  <si>
    <t>нужно увеличить продажи!!!</t>
  </si>
  <si>
    <t>МХБ Колбаса вареная Докторская ШТ. п/а ОХЛ 470г*6 (2,82 кг) МИРАТОРГ</t>
  </si>
  <si>
    <t>нужно увеличить продажи</t>
  </si>
  <si>
    <t>МХБ Колбаса вареная Классическая ШТ. ОХЛ п/а 470г*6 (2,82кг) МИРАТОРГ</t>
  </si>
  <si>
    <t>МХБ Колбаса вареная Молочная ШТ. п/а ОХЛ 470*6 (2,82 кг) МИРАТОРГ</t>
  </si>
  <si>
    <t>МХБ Колбаса варено-копченая Балыковая ШТ. Ф/О ОХЛ В/У 375г*6 (2,25кг) МИРАТОРГ</t>
  </si>
  <si>
    <t>МХБ Колбаса варено-копченая Сервелат Финский ШТ. Ф/О ОХЛ В/У 375г*6 (2,25кг) МИРАТОРГ</t>
  </si>
  <si>
    <t>11,05,25 списание 274шт.</t>
  </si>
  <si>
    <t>МХБ Колбаса варено-копченая Сервелат ШТ. Ф/О ОХЛ В/У 375г*6 (2,25кг) МИРАТОРГ</t>
  </si>
  <si>
    <t>22,05,25 списание 310шт.</t>
  </si>
  <si>
    <t>МХБ Колбаса полукопченая Краковская ШТ. н/о ОХЛ 430*6 (2,58кг) МИРАТОРГ</t>
  </si>
  <si>
    <t>МХБ Колбаса полукопченая Чесночная ШТ. ф/о ОХЛ 375г*6 (2,25кг) МИРАТОРГ</t>
  </si>
  <si>
    <t>МХБ Колбаса с/к "Куршская" ВУ ОХЛ 280г*8 (2,24 кг)  МИРАТОРГ</t>
  </si>
  <si>
    <t>нужно увеличить продажи!!! / на вывод / СРОКИ (17,03,25)</t>
  </si>
  <si>
    <t>МХБ Колбаса сыровяленая Сальчичон ШТ. ф/о ОХЛ 300г*6 (1,8 кг) МИРАТОРГ</t>
  </si>
  <si>
    <t>МХБ Колбаса сырокопченая Брауншвейгская ШТ. ВУ ОХЛ 300гр*8 (2,4 кг) МИРАТОРГ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</si>
  <si>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</si>
  <si>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</si>
  <si>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22,05,25 списание 215шт.</t>
  </si>
  <si>
    <t>Сервелат Коньячный в/к ВУ ОХЛ 375гр  МИРАТОРГ</t>
  </si>
  <si>
    <t>22,05,25 списание 203шт.</t>
  </si>
  <si>
    <t>Сервелат полусухой с/к ВУ ОХЛ 300гр МИРАТОРГ</t>
  </si>
  <si>
    <t>завод вывел</t>
  </si>
  <si>
    <t>не заказывали (завод прислал вместо 430гр)</t>
  </si>
  <si>
    <t>завод ввел вместо 375гр (1010023348)</t>
  </si>
  <si>
    <t>завод не отгрузил 04,08,25</t>
  </si>
  <si>
    <t>не заказывали (завод прислал вместо 300гр)</t>
  </si>
  <si>
    <t>завод не отгрузил 04,08,25 / 24,08,25 списание 294шт.</t>
  </si>
  <si>
    <t>МХБ Колб полусухая «Салями» ШТ. ВУ ОХЛ 280гр*8  МИРАТОРГ</t>
  </si>
  <si>
    <t>исправила вес в названии!!!!!!!!!!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</si>
</sst>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b/>
      <sz val="10"/>
      <color rgb="FFFF0000"/>
      <name val="Arial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5" fontId="0" fillId="0" borderId="0" xfId="0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4" fontId="1" fillId="0" borderId="1" xfId="1" applyNumberFormat="1" applyFill="1"/>
    <xf numFmtId="164" fontId="4" fillId="0" borderId="1" xfId="1" applyNumberFormat="1" applyFont="1" applyFill="1"/>
    <xf numFmtId="164" fontId="4" fillId="5" borderId="1" xfId="1" applyNumberFormat="1" applyFont="1" applyFill="1"/>
    <xf numFmtId="164" fontId="4" fillId="6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5" fontId="1" fillId="6" borderId="1" xfId="1" applyNumberFormat="1" applyFill="1"/>
    <xf numFmtId="164" fontId="4" fillId="8" borderId="1" xfId="1" applyNumberFormat="1" applyFont="1" applyFill="1"/>
    <xf numFmtId="164" fontId="1" fillId="5" borderId="1" xfId="1" applyNumberFormat="1" applyFill="1"/>
    <xf numFmtId="165" fontId="1" fillId="5" borderId="1" xfId="1" applyNumberFormat="1" applyFill="1"/>
    <xf numFmtId="0" fontId="5" fillId="5" borderId="0" xfId="0" applyFont="1" applyFill="1" applyBorder="1"/>
    <xf numFmtId="164" fontId="1" fillId="9" borderId="1" xfId="1" applyNumberFormat="1" applyFill="1"/>
    <xf numFmtId="165" fontId="1" fillId="9" borderId="1" xfId="1" applyNumberFormat="1" applyFill="1"/>
    <xf numFmtId="164" fontId="4" fillId="9" borderId="1" xfId="1" applyNumberFormat="1" applyFont="1" applyFill="1"/>
    <xf numFmtId="164" fontId="6" fillId="7" borderId="1" xfId="1" applyNumberFormat="1" applyFont="1" applyFill="1"/>
    <xf numFmtId="14" fontId="1" fillId="0" borderId="1" xfId="1" applyNumberFormat="1"/>
    <xf numFmtId="164" fontId="1" fillId="0" borderId="2" xfId="1" applyNumberFormat="1" applyFill="1" applyBorder="1"/>
    <xf numFmtId="164" fontId="2" fillId="0" borderId="1" xfId="1" applyNumberFormat="1" applyFont="1" applyFill="1"/>
    <xf numFmtId="0" fontId="0" fillId="0" borderId="0" xfId="0" applyFill="1" applyBorder="1"/>
    <xf numFmtId="164" fontId="1" fillId="10" borderId="1" xfId="1" applyNumberFormat="1" applyFill="1"/>
    <xf numFmtId="165" fontId="1" fillId="7" borderId="1" xfId="1" applyNumberFormat="1" applyFill="1"/>
    <xf numFmtId="164" fontId="1" fillId="11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72;&#1096;&#1082;&#1077;&#1085;&#1090;/&#1087;&#1088;&#1086;&#1076;&#1072;&#1078;&#1080;%20&#1058;&#1072;&#1096;&#1082;&#1077;&#1085;&#1090;%2012,08,25-18,08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12.08.2025 - 18.08.2025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12.08.25</v>
          </cell>
          <cell r="E6" t="str">
            <v>13.08.25</v>
          </cell>
          <cell r="F6" t="str">
            <v>14.08.25</v>
          </cell>
        </row>
        <row r="8">
          <cell r="A8" t="str">
            <v>2074-Сосиски Молочные для завтрака Особый рецепт</v>
          </cell>
          <cell r="C8">
            <v>802.73</v>
          </cell>
          <cell r="D8">
            <v>222.22</v>
          </cell>
          <cell r="E8">
            <v>96.370999999999995</v>
          </cell>
          <cell r="F8">
            <v>109.479</v>
          </cell>
        </row>
        <row r="9">
          <cell r="A9" t="str">
            <v>1721-Сосиски Вязанка Сливочные ТМ Стародворские колбасы</v>
          </cell>
          <cell r="C9">
            <v>567.19600000000003</v>
          </cell>
          <cell r="D9">
            <v>245.38399999999999</v>
          </cell>
          <cell r="E9">
            <v>37.042999999999999</v>
          </cell>
        </row>
        <row r="10">
          <cell r="A10" t="str">
            <v>7187 ГРУДИНКА ПРЕМИУМ к/в мл/к в/у 0.3кг_50с  ОСТАНКИНО</v>
          </cell>
          <cell r="C10">
            <v>960</v>
          </cell>
          <cell r="D10">
            <v>-3</v>
          </cell>
        </row>
        <row r="11">
          <cell r="A11" t="str">
            <v>2472 Сардельки Левантские Особая Без свинины Весовые NDX мгс Особый рецепт, вес 1кг</v>
          </cell>
          <cell r="C11">
            <v>313.89</v>
          </cell>
          <cell r="D11">
            <v>38.393000000000001</v>
          </cell>
          <cell r="E11">
            <v>37.881</v>
          </cell>
          <cell r="F11">
            <v>83.825000000000003</v>
          </cell>
        </row>
        <row r="12">
          <cell r="A12" t="str">
            <v>Сервелат полусухой с/к ВУ ОХЛ 300гр МИРАТОРГ</v>
          </cell>
          <cell r="C12">
            <v>273</v>
          </cell>
          <cell r="D12">
            <v>-1</v>
          </cell>
        </row>
        <row r="13">
          <cell r="A13" t="str">
            <v>7070 СОЧНЫЕ ПМ сос п/о мгс 1.5*4_А_50с  ОСТАНКИНО</v>
          </cell>
          <cell r="C13">
            <v>358.44900000000001</v>
          </cell>
          <cell r="F13">
            <v>-1.571</v>
          </cell>
        </row>
        <row r="14">
          <cell r="A14" t="str">
            <v>КП Колбаса в/к Балыковая ВУ охл 300г*6  МИРАТОРГ</v>
          </cell>
          <cell r="C14">
            <v>364</v>
          </cell>
        </row>
        <row r="15">
          <cell r="A15" t="str">
            <v>МХБ Колб полусухая «Салями» ШТ. ВУ ОХЛ 300гр*8  МИРАТОРГ</v>
          </cell>
          <cell r="C15">
            <v>321</v>
          </cell>
          <cell r="D15">
            <v>111</v>
          </cell>
          <cell r="E15">
            <v>22</v>
          </cell>
          <cell r="F15">
            <v>10</v>
          </cell>
        </row>
        <row r="16">
          <cell r="A16" t="str">
            <v>0222-Ветчины Дугушка Дугушка б/о Стародворье, 1кг</v>
          </cell>
          <cell r="C16">
            <v>218.852</v>
          </cell>
          <cell r="D16">
            <v>77.814999999999998</v>
          </cell>
          <cell r="E16">
            <v>16.707000000000001</v>
          </cell>
          <cell r="F16">
            <v>12.826000000000001</v>
          </cell>
        </row>
        <row r="17">
          <cell r="A17" t="str">
            <v>0178 Ветчины Нежная Особая Особая Весовые П/а Особый рецепт большой батон  ПОКОМ</v>
          </cell>
          <cell r="C17">
            <v>208.92099999999999</v>
          </cell>
          <cell r="D17">
            <v>52.698</v>
          </cell>
          <cell r="E17">
            <v>17.599</v>
          </cell>
          <cell r="F17">
            <v>17.655000000000001</v>
          </cell>
        </row>
        <row r="18">
          <cell r="A18" t="str">
            <v>Вареные колбасы Сливушка Вязанка Фикс.вес 0,45 П/а Вязанка  ПОКОМ</v>
          </cell>
          <cell r="C18">
            <v>404</v>
          </cell>
          <cell r="D18">
            <v>194</v>
          </cell>
          <cell r="E18">
            <v>2</v>
          </cell>
        </row>
        <row r="19">
          <cell r="A19" t="str">
            <v>4087   СЕРВЕЛАТ КОПЧЕНЫЙ НА БУКЕ в/к в/К 0,35</v>
          </cell>
          <cell r="C19">
            <v>517</v>
          </cell>
          <cell r="D19">
            <v>161</v>
          </cell>
          <cell r="E19">
            <v>45</v>
          </cell>
          <cell r="F19">
            <v>32</v>
          </cell>
        </row>
        <row r="20">
          <cell r="A20" t="str">
            <v>МХБ Колбаса варено-копченая Сервелат Финский ШТ. Ф/О ОХЛ В/У 375г*6 (2,25кг) МИРАТОРГ</v>
          </cell>
          <cell r="C20">
            <v>338</v>
          </cell>
          <cell r="D20">
            <v>-4</v>
          </cell>
          <cell r="E20">
            <v>-3</v>
          </cell>
        </row>
        <row r="21">
          <cell r="A21" t="str">
            <v>МХБ Сервелат Мраморный ШТ. в/к ВУ ОХЛ 330г*6 (1,98кг)  МИРАТОРГ</v>
          </cell>
          <cell r="C21">
            <v>308</v>
          </cell>
          <cell r="D21">
            <v>-2</v>
          </cell>
          <cell r="F21">
            <v>-2</v>
          </cell>
        </row>
        <row r="22">
          <cell r="A22" t="str">
            <v>1875-Колбаса Филейная оригинальная ТМ Особый рецепт в оболочке полиамид.  ПОКОМ</v>
          </cell>
          <cell r="C22">
            <v>270.464</v>
          </cell>
          <cell r="D22">
            <v>22.248000000000001</v>
          </cell>
          <cell r="E22">
            <v>50.686</v>
          </cell>
          <cell r="F22">
            <v>68.917000000000002</v>
          </cell>
        </row>
        <row r="23">
          <cell r="A23" t="str">
            <v>6093 САЛЯМИ ИТАЛЬЯНСКАЯ с/к в/у 1/250 8шт_UZ</v>
          </cell>
          <cell r="C23">
            <v>360</v>
          </cell>
          <cell r="D23">
            <v>47</v>
          </cell>
          <cell r="E23">
            <v>1</v>
          </cell>
          <cell r="F23">
            <v>8</v>
          </cell>
        </row>
        <row r="24">
          <cell r="A24" t="str">
            <v>МХБ Колбаса варено-копченая Сервелат ШТ. Ф/О ОХЛ В/У 375г*6 (2,25кг) МИРАТОРГ</v>
          </cell>
          <cell r="C24">
            <v>275</v>
          </cell>
          <cell r="D24">
            <v>-6</v>
          </cell>
          <cell r="E24">
            <v>-3</v>
          </cell>
        </row>
        <row r="25">
          <cell r="A25" t="str">
            <v>1870-Колбаса Со шпиком ТМ Особый рецепт в оболочке полиамид большой батон.  ПОКОМ</v>
          </cell>
          <cell r="C25">
            <v>294.65899999999999</v>
          </cell>
          <cell r="D25">
            <v>72.295000000000002</v>
          </cell>
          <cell r="E25">
            <v>19.933</v>
          </cell>
          <cell r="F25">
            <v>27.494</v>
          </cell>
        </row>
        <row r="26">
          <cell r="A26" t="str">
            <v>7058 ШПИКАЧКИ СОЧНЫЕ С БЕКОНОМ п/о мгс 1*3_60с  ОСТАНКИНО</v>
          </cell>
          <cell r="C26">
            <v>228.398</v>
          </cell>
          <cell r="D26">
            <v>44.999000000000002</v>
          </cell>
          <cell r="E26">
            <v>49.426000000000002</v>
          </cell>
        </row>
        <row r="27">
          <cell r="A27" t="str">
            <v>5096   СЕРВЕЛАТ КРЕМЛЕВСКИЙ в/к в/у_СНГ</v>
          </cell>
          <cell r="C27">
            <v>112.70099999999999</v>
          </cell>
          <cell r="D27">
            <v>29.145</v>
          </cell>
          <cell r="E27">
            <v>7.8159999999999998</v>
          </cell>
          <cell r="F27">
            <v>5.1589999999999998</v>
          </cell>
        </row>
        <row r="28">
          <cell r="A28" t="str">
            <v>2150 В/к колбасы Рубленая Запеченная Дугушка Весовые Вектор Стародворье, вес 1кг</v>
          </cell>
          <cell r="C28">
            <v>159.733</v>
          </cell>
          <cell r="D28">
            <v>36.11</v>
          </cell>
          <cell r="E28">
            <v>16.673999999999999</v>
          </cell>
          <cell r="F28">
            <v>12.849</v>
          </cell>
        </row>
        <row r="29">
          <cell r="A29" t="str">
            <v>5608 СЕРВЕЛАТ ФИНСКИЙ в/к в/у срез 0.35кг_СНГ</v>
          </cell>
          <cell r="C29">
            <v>438</v>
          </cell>
          <cell r="D29">
            <v>144</v>
          </cell>
          <cell r="E29">
            <v>33</v>
          </cell>
          <cell r="F29">
            <v>15</v>
          </cell>
        </row>
        <row r="30">
          <cell r="A30" t="str">
            <v>2634 Колбаса Дугушка Стародворская ТМ Стародворье ТС Дугушка  ПОКОМ</v>
          </cell>
          <cell r="C30">
            <v>199.67599999999999</v>
          </cell>
          <cell r="D30">
            <v>70.587000000000003</v>
          </cell>
          <cell r="E30">
            <v>17.193999999999999</v>
          </cell>
          <cell r="F30">
            <v>9.4130000000000003</v>
          </cell>
        </row>
        <row r="31">
          <cell r="A31" t="str">
            <v>1869-Колбаса Молочная ТМ Особый рецепт в оболочке полиамид большой батон.  ПОКОМ</v>
          </cell>
          <cell r="C31">
            <v>269.41899999999998</v>
          </cell>
          <cell r="D31">
            <v>54.872999999999998</v>
          </cell>
          <cell r="E31">
            <v>34.722999999999999</v>
          </cell>
          <cell r="F31">
            <v>12.432</v>
          </cell>
        </row>
        <row r="32">
          <cell r="A32" t="str">
            <v>1205 Копченые колбасы Салями Мясорубская с рубленым шпиком срез Бордо ф/в 0,35 фиброуз Стародворье  ПОКОМ</v>
          </cell>
          <cell r="C32">
            <v>445</v>
          </cell>
          <cell r="D32">
            <v>176</v>
          </cell>
          <cell r="E32">
            <v>53</v>
          </cell>
          <cell r="F32">
            <v>45</v>
          </cell>
        </row>
        <row r="33">
          <cell r="A33" t="str">
            <v>1120 В/к колбасы Сервелат Запеченный Дугушка Вес Вектор Стародворье, вес 1кг</v>
          </cell>
          <cell r="C33">
            <v>149.72900000000001</v>
          </cell>
          <cell r="D33">
            <v>44.432000000000002</v>
          </cell>
          <cell r="E33">
            <v>14.053000000000001</v>
          </cell>
          <cell r="F33">
            <v>8.3369999999999997</v>
          </cell>
        </row>
        <row r="34">
          <cell r="A34" t="str">
            <v>МХБ Колбаса полукопченая Чесночная ШТ. ф/о ОХЛ 375г*6 (2,25кг) МИРАТОРГ</v>
          </cell>
          <cell r="C34">
            <v>285</v>
          </cell>
          <cell r="D34">
            <v>-3</v>
          </cell>
          <cell r="E34">
            <v>-3</v>
          </cell>
        </row>
        <row r="35">
          <cell r="A35" t="str">
            <v>1720-Сосиски Вязанка Сливочные ТМ Стародворские колбасы ТС Вязанка амицел в мод газов.среде 0,45кг</v>
          </cell>
          <cell r="C35">
            <v>258</v>
          </cell>
          <cell r="D35">
            <v>152</v>
          </cell>
          <cell r="E35">
            <v>7</v>
          </cell>
        </row>
        <row r="36">
          <cell r="A36" t="str">
            <v>1118 В/к колбасы Салями Запеченая Дугушка  Вектор Стародворье, 1кг</v>
          </cell>
          <cell r="C36">
            <v>136.459</v>
          </cell>
          <cell r="D36">
            <v>39.584000000000003</v>
          </cell>
          <cell r="E36">
            <v>10.53</v>
          </cell>
          <cell r="F36">
            <v>7.0119999999999996</v>
          </cell>
        </row>
        <row r="37">
          <cell r="A37" t="str">
            <v>1202 В/к колбасы Сервелат Мясорубский с мелкорубленным окороком срез Бордо Фикс.вес 0,35 фиброуз Ста</v>
          </cell>
          <cell r="C37">
            <v>409</v>
          </cell>
          <cell r="D37">
            <v>169</v>
          </cell>
        </row>
        <row r="38">
          <cell r="A38" t="str">
            <v>2205-Сосиски Молочные для завтрака ТМ Особый рецепт 0,4кг</v>
          </cell>
          <cell r="C38">
            <v>405</v>
          </cell>
          <cell r="D38">
            <v>160</v>
          </cell>
          <cell r="E38">
            <v>103</v>
          </cell>
          <cell r="F38">
            <v>2</v>
          </cell>
        </row>
        <row r="39">
          <cell r="A39" t="str">
            <v>1867-Колбаса Филейная ТМ Особый рецепт в оболочке полиамид большой батон.  ПОКОМ</v>
          </cell>
          <cell r="C39">
            <v>245.22800000000001</v>
          </cell>
          <cell r="D39">
            <v>87.230999999999995</v>
          </cell>
          <cell r="E39">
            <v>53.343000000000004</v>
          </cell>
          <cell r="F39">
            <v>12.502000000000001</v>
          </cell>
        </row>
        <row r="40">
          <cell r="A40" t="str">
            <v>Вареные колбасы Докторская ГОСТ Вязанка Фикс.вес 0,4 Вектор Вязанка  ПОКОМ</v>
          </cell>
          <cell r="C40">
            <v>251</v>
          </cell>
          <cell r="D40">
            <v>74</v>
          </cell>
          <cell r="E40">
            <v>15</v>
          </cell>
          <cell r="F40">
            <v>10</v>
          </cell>
        </row>
        <row r="41">
          <cell r="A41" t="str">
            <v>1411 Сосиски «Сочинки Сливочные» Весовые ТМ «Стародворье» 1,35 кг  ПОКОМ</v>
          </cell>
          <cell r="C41">
            <v>169.81399999999999</v>
          </cell>
          <cell r="D41">
            <v>24.349</v>
          </cell>
          <cell r="E41">
            <v>28.24</v>
          </cell>
          <cell r="F41">
            <v>16.212</v>
          </cell>
        </row>
        <row r="42">
          <cell r="A42" t="str">
            <v>4079 СЕРВЕЛАТ КОПЧЕНЫЙ НА БУКЕ в/к в/у_СНГ</v>
          </cell>
          <cell r="C42">
            <v>128.262</v>
          </cell>
          <cell r="D42">
            <v>29.003</v>
          </cell>
          <cell r="E42">
            <v>9.9559999999999995</v>
          </cell>
          <cell r="F42">
            <v>5.6719999999999997</v>
          </cell>
        </row>
        <row r="43">
          <cell r="A43" t="str">
            <v>МХБ Мясной продукт из свинины сырокопченый Бекон ШТ. ОХЛ ВУ 200г*10 (2 кг) МИРАТОРГ</v>
          </cell>
          <cell r="C43">
            <v>317</v>
          </cell>
          <cell r="D43">
            <v>117</v>
          </cell>
          <cell r="E43">
            <v>19</v>
          </cell>
        </row>
        <row r="44">
          <cell r="A44" t="str">
            <v>Сервелат Коньячный в/к ВУ ОХЛ 375гр  МИРАТОРГ</v>
          </cell>
          <cell r="C44">
            <v>228</v>
          </cell>
          <cell r="D44">
            <v>-10</v>
          </cell>
          <cell r="E44">
            <v>-3</v>
          </cell>
          <cell r="F44">
            <v>-1</v>
          </cell>
        </row>
        <row r="45">
          <cell r="A45" t="str">
            <v>1523-Сосиски Вязанка Молочные ТМ Стародворские колбасы</v>
          </cell>
          <cell r="C45">
            <v>127.40300000000001</v>
          </cell>
          <cell r="D45">
            <v>32.396000000000001</v>
          </cell>
          <cell r="E45">
            <v>11.925000000000001</v>
          </cell>
        </row>
        <row r="46">
          <cell r="A46" t="str">
            <v>6346 ФИЛЕЙНАЯ Папа может вар п/о 0.5кг_СНГ  ОСТАНКИНО</v>
          </cell>
          <cell r="C46">
            <v>358</v>
          </cell>
          <cell r="D46">
            <v>92</v>
          </cell>
          <cell r="E46">
            <v>34</v>
          </cell>
        </row>
        <row r="47">
          <cell r="A47" t="str">
            <v>1370-Сосиски Сочинки Бордо Весовой п/а Стародворье</v>
          </cell>
          <cell r="C47">
            <v>156.13999999999999</v>
          </cell>
          <cell r="D47">
            <v>53.064</v>
          </cell>
          <cell r="E47">
            <v>25.832999999999998</v>
          </cell>
          <cell r="F47">
            <v>2.8849999999999998</v>
          </cell>
        </row>
        <row r="48">
          <cell r="A48" t="str">
            <v>Колбаса п/к Краковская ОХЛ ВУ 330г*5 (1,65 кг)  МИРАТОРГ</v>
          </cell>
          <cell r="C48">
            <v>168</v>
          </cell>
        </row>
        <row r="49">
          <cell r="A49" t="str">
            <v>6094 ЮБИЛЕЙНАЯ с/к в/у_UZ</v>
          </cell>
          <cell r="C49">
            <v>60.226999999999997</v>
          </cell>
          <cell r="D49">
            <v>11.446999999999999</v>
          </cell>
          <cell r="E49">
            <v>1.024</v>
          </cell>
          <cell r="F49">
            <v>3.9209999999999998</v>
          </cell>
        </row>
        <row r="50">
          <cell r="A50" t="str">
            <v>КОПЧ БЕКОН НАР ВУ ШТ 0.18КГ К1.8  ЧЕРКИЗОВО</v>
          </cell>
          <cell r="C50">
            <v>243</v>
          </cell>
          <cell r="D50">
            <v>69</v>
          </cell>
          <cell r="E50">
            <v>9</v>
          </cell>
          <cell r="F50">
            <v>20</v>
          </cell>
        </row>
        <row r="51">
          <cell r="A51" t="str">
            <v>1201 В/к колбасы Сервелат Мясорубский с мелкорубленным окороком Бордо Весовой фиброуз Стародворье  П</v>
          </cell>
          <cell r="C51">
            <v>105.124</v>
          </cell>
          <cell r="D51">
            <v>21.751000000000001</v>
          </cell>
          <cell r="E51">
            <v>13.063000000000001</v>
          </cell>
          <cell r="F51">
            <v>10.842000000000001</v>
          </cell>
        </row>
        <row r="52">
          <cell r="A52" t="str">
            <v>ВАР МОЛОЧНАЯ ПО-Ч НМО 1 КГ К3  ЧЕРКИЗОВО</v>
          </cell>
          <cell r="C52">
            <v>98.36</v>
          </cell>
          <cell r="D52">
            <v>51.241999999999997</v>
          </cell>
          <cell r="E52">
            <v>10.196</v>
          </cell>
          <cell r="F52">
            <v>5.0940000000000003</v>
          </cell>
        </row>
        <row r="53">
          <cell r="A53" t="str">
            <v>6095 ЮБИЛЕЙНАЯ с/к в/у 1/250 8шт_UZ</v>
          </cell>
          <cell r="C53">
            <v>193</v>
          </cell>
          <cell r="D53">
            <v>40</v>
          </cell>
          <cell r="E53">
            <v>9</v>
          </cell>
        </row>
        <row r="54">
          <cell r="A54" t="str">
            <v>1371-Сосиски Сочинки с сочной грудинкой Бордо Фикс.вес 0,4 П/а мгс Стародворье</v>
          </cell>
          <cell r="C54">
            <v>291</v>
          </cell>
          <cell r="D54">
            <v>96</v>
          </cell>
          <cell r="E54">
            <v>27</v>
          </cell>
          <cell r="F54">
            <v>5</v>
          </cell>
        </row>
        <row r="55">
          <cell r="A55" t="str">
            <v>1204 Копченые колбасы Салями Мясорубская с рубленым шпиком Бордо Весовой фиброуз Стародворье  ПОКОМ</v>
          </cell>
          <cell r="C55">
            <v>97.373000000000005</v>
          </cell>
          <cell r="D55">
            <v>25.974</v>
          </cell>
          <cell r="E55">
            <v>9.3889999999999993</v>
          </cell>
          <cell r="F55">
            <v>10.808</v>
          </cell>
        </row>
        <row r="56">
          <cell r="A56" t="str">
            <v>МХБ Колбаса сырокопченая Брауншвейгская ШТ. ВУ ОХЛ 300гр*8 (2,4 кг) МИРАТОРГ</v>
          </cell>
          <cell r="C56">
            <v>102</v>
          </cell>
          <cell r="D56">
            <v>41</v>
          </cell>
          <cell r="E56">
            <v>6</v>
          </cell>
        </row>
        <row r="57">
          <cell r="A57" t="str">
            <v>6091 АРОМАТНАЯ с/к в/у_UZ</v>
          </cell>
          <cell r="C57">
            <v>48.585000000000001</v>
          </cell>
        </row>
        <row r="58">
          <cell r="A58" t="str">
            <v>7075 МОЛОЧ.ПРЕМИУМ ПМ сос п/о мгс 1.5*4_О_50с  ОСТАНКИНО</v>
          </cell>
          <cell r="C58">
            <v>122.684</v>
          </cell>
        </row>
        <row r="59">
          <cell r="A59" t="str">
            <v>1231 Сосиски Сливочные Дугушки Дугушка Весовые П/а Стародворье, вес 1кг</v>
          </cell>
          <cell r="C59">
            <v>97.427000000000007</v>
          </cell>
          <cell r="D59">
            <v>17.036999999999999</v>
          </cell>
          <cell r="E59">
            <v>9.1989999999999998</v>
          </cell>
          <cell r="F59">
            <v>5.375</v>
          </cell>
        </row>
        <row r="60">
          <cell r="A60" t="str">
            <v>1372-Сосиски Сочинки с сочным окороком Бордо Фикс.вес 0,4 П/а мгс Стародворье</v>
          </cell>
          <cell r="C60">
            <v>276</v>
          </cell>
          <cell r="D60">
            <v>83</v>
          </cell>
          <cell r="E60">
            <v>27</v>
          </cell>
          <cell r="F60">
            <v>-1</v>
          </cell>
        </row>
        <row r="61">
          <cell r="A61" t="str">
            <v>ВАР МОЛОЧНАЯ ПО-ЧЕ НМО ШТ 0.4КГ К2.4  ЧЕРКИЗОВО</v>
          </cell>
          <cell r="C61">
            <v>211</v>
          </cell>
          <cell r="D61">
            <v>85</v>
          </cell>
          <cell r="E61">
            <v>13</v>
          </cell>
          <cell r="F61">
            <v>6</v>
          </cell>
        </row>
        <row r="62">
          <cell r="A62" t="str">
            <v>СК БОГОРОДСКАЯ ПРЕСС ФИБ ВУ ШТ0.3КГ К3.6  ЧЕРКИЗОВО</v>
          </cell>
          <cell r="C62">
            <v>125</v>
          </cell>
          <cell r="D62">
            <v>41</v>
          </cell>
          <cell r="E62">
            <v>2</v>
          </cell>
          <cell r="F62">
            <v>14</v>
          </cell>
        </row>
        <row r="63">
          <cell r="A63" t="str">
            <v>Вареные колбасы «Филейская» Фикс.вес 0,45 Вектор ТМ «Вязанка»  ПОКОМ</v>
          </cell>
          <cell r="C63">
            <v>172</v>
          </cell>
          <cell r="D63">
            <v>87</v>
          </cell>
          <cell r="E63">
            <v>10</v>
          </cell>
        </row>
        <row r="64">
          <cell r="A64" t="str">
            <v>6072 ЭКСТРА Папа может вар п/о 0.4кг_UZ</v>
          </cell>
          <cell r="C64">
            <v>278</v>
          </cell>
          <cell r="D64">
            <v>75</v>
          </cell>
          <cell r="E64">
            <v>55</v>
          </cell>
          <cell r="F64">
            <v>18</v>
          </cell>
        </row>
        <row r="65">
          <cell r="A65" t="str">
            <v>6076 МЯСНАЯ Папа может вар п/о 0.4кг_UZ</v>
          </cell>
          <cell r="C65">
            <v>295</v>
          </cell>
          <cell r="D65">
            <v>75</v>
          </cell>
          <cell r="E65">
            <v>18</v>
          </cell>
        </row>
        <row r="66">
          <cell r="A66" t="str">
            <v>У_Фарш куриный "Домашний",зам,в/у0,75кг*8(6кг)  МИРАТОРГ</v>
          </cell>
          <cell r="C66">
            <v>195</v>
          </cell>
          <cell r="F66">
            <v>138</v>
          </cell>
        </row>
        <row r="67">
          <cell r="A67" t="str">
            <v>СК САЛЬЧИЧОН СРЕЗ ФИБ ВУ ШТ 0,3 КГ ЧЕРКИЗОВО (ПРЕМИУМ)</v>
          </cell>
          <cell r="C67">
            <v>82</v>
          </cell>
          <cell r="D67">
            <v>26</v>
          </cell>
          <cell r="E67">
            <v>3</v>
          </cell>
          <cell r="F67">
            <v>6</v>
          </cell>
        </row>
        <row r="68">
          <cell r="A68" t="str">
            <v>Вареные колбасы Молокуша Вязанка Вес п/а Вязанка  ПОКОМ</v>
          </cell>
          <cell r="C68">
            <v>67.421000000000006</v>
          </cell>
          <cell r="D68">
            <v>25.846</v>
          </cell>
          <cell r="E68">
            <v>5.335</v>
          </cell>
        </row>
        <row r="69">
          <cell r="A69" t="str">
            <v>6092 АРОМАТНАЯ с/к в/у 1/250 8шт_UZ</v>
          </cell>
          <cell r="C69">
            <v>119</v>
          </cell>
        </row>
        <row r="70">
          <cell r="A70" t="str">
            <v>СК СЕРВЕЛЕТТИ ПРЕСС СРЕЗ БО ВУ ШТ 0.25КГ  ЧЕРКИЗОВО</v>
          </cell>
          <cell r="C70">
            <v>76</v>
          </cell>
          <cell r="D70">
            <v>35</v>
          </cell>
          <cell r="E70">
            <v>5</v>
          </cell>
          <cell r="F70">
            <v>8</v>
          </cell>
        </row>
        <row r="71">
          <cell r="A71" t="str">
            <v>1851-Колбаса Филедворская по-стародворски ТМ Стародворье в оболочке полиамид 0,4 кг.  ПОКОМ</v>
          </cell>
          <cell r="C71">
            <v>174</v>
          </cell>
          <cell r="D71">
            <v>86</v>
          </cell>
          <cell r="E71">
            <v>13</v>
          </cell>
          <cell r="F71">
            <v>10</v>
          </cell>
        </row>
        <row r="72">
          <cell r="A72" t="str">
            <v>МХБ Ветчина для завтрака ШТ. ОХЛ п/а 400г*6 (2,4кг) МИРАТОРГ</v>
          </cell>
          <cell r="C72">
            <v>78</v>
          </cell>
        </row>
        <row r="73">
          <cell r="A73" t="str">
            <v>1284-Сосиски Баварушки ТМ Баварушка в оболочке амицел в модифицированной газовой среде 0,6 кг.</v>
          </cell>
          <cell r="C73">
            <v>69</v>
          </cell>
          <cell r="D73">
            <v>11</v>
          </cell>
          <cell r="E73">
            <v>6</v>
          </cell>
        </row>
        <row r="74">
          <cell r="A74" t="str">
            <v>1224 В/к колбасы «Сочинка по-европейски с сочной грудинкой» Весовой фиброуз ТМ «Стародворье»  ПОКОМ</v>
          </cell>
          <cell r="C74">
            <v>57.789000000000001</v>
          </cell>
          <cell r="D74">
            <v>23.300999999999998</v>
          </cell>
          <cell r="E74">
            <v>7.4870000000000001</v>
          </cell>
        </row>
        <row r="75">
          <cell r="A75" t="str">
            <v>Вареные колбасы «Филейская» Весовые Вектор ТМ «Вязанка»  ПОКОМ</v>
          </cell>
          <cell r="C75">
            <v>53.884999999999998</v>
          </cell>
          <cell r="D75">
            <v>10.86</v>
          </cell>
          <cell r="E75">
            <v>5.08</v>
          </cell>
        </row>
        <row r="76">
          <cell r="A76" t="str">
            <v>МХБ Колбаса вареная Докторская ШТ. п/а ОХЛ 470г*6 (2,82 кг) МИРАТОРГ</v>
          </cell>
          <cell r="C76">
            <v>80</v>
          </cell>
          <cell r="D76">
            <v>19</v>
          </cell>
          <cell r="E76">
            <v>4</v>
          </cell>
        </row>
        <row r="77">
          <cell r="A77" t="str">
            <v>СК САЛЯМИНИ ВУ ШТ 0.18 КГ  ЧЕРКИЗОВО</v>
          </cell>
          <cell r="C77">
            <v>120</v>
          </cell>
          <cell r="D77">
            <v>24</v>
          </cell>
          <cell r="E77">
            <v>11</v>
          </cell>
        </row>
        <row r="78">
          <cell r="A78" t="str">
            <v>1952-Колбаса Со шпиком ТМ Особый рецепт в оболочке полиамид 0,5 кг.  ПОКОМ</v>
          </cell>
          <cell r="C78">
            <v>125</v>
          </cell>
          <cell r="D78">
            <v>58</v>
          </cell>
          <cell r="E78">
            <v>11</v>
          </cell>
        </row>
        <row r="79">
          <cell r="A79" t="str">
            <v>1871-Колбаса Филейная оригинальная ТМ Особый рецепт в оболочке полиамид 0,4 кг.  ПОКОМ</v>
          </cell>
          <cell r="C79">
            <v>149</v>
          </cell>
          <cell r="D79">
            <v>68</v>
          </cell>
          <cell r="E79">
            <v>12</v>
          </cell>
        </row>
        <row r="80">
          <cell r="A80" t="str">
            <v>0262 Ветчина «Сочинка с сочным окороком» Весовой п/а ТМ «Стародворье»  ПОКОМ</v>
          </cell>
          <cell r="C80">
            <v>49.798000000000002</v>
          </cell>
        </row>
        <row r="81">
          <cell r="A81" t="str">
            <v>2027 Ветчина Нежная п/а ТМ Особый рецепт шт. 0,4кг</v>
          </cell>
          <cell r="C81">
            <v>98</v>
          </cell>
          <cell r="D81">
            <v>50</v>
          </cell>
          <cell r="E81">
            <v>1</v>
          </cell>
          <cell r="F81">
            <v>-3</v>
          </cell>
        </row>
        <row r="82">
          <cell r="A82" t="str">
            <v>МХБ Колбаса сыровяленая Сальчичон ШТ. ф/о ОХЛ 300г*6 (1,8 кг) МИРАТОРГ</v>
          </cell>
          <cell r="C82">
            <v>51</v>
          </cell>
          <cell r="F82">
            <v>6</v>
          </cell>
        </row>
        <row r="83">
          <cell r="A83" t="str">
            <v>Наггетсы куриные хрустящие 300г*12 (3,6кг) Мираторг Россия</v>
          </cell>
          <cell r="C83">
            <v>113</v>
          </cell>
          <cell r="D83">
            <v>70</v>
          </cell>
          <cell r="F83">
            <v>12</v>
          </cell>
        </row>
        <row r="84">
          <cell r="A84" t="str">
            <v>Наггетсы куриные Классические 300г*12 (3,6кг) Мираторг Россия</v>
          </cell>
          <cell r="C84">
            <v>112</v>
          </cell>
          <cell r="D84">
            <v>58</v>
          </cell>
          <cell r="E84">
            <v>21</v>
          </cell>
          <cell r="F84">
            <v>12</v>
          </cell>
        </row>
        <row r="85">
          <cell r="A85" t="str">
            <v>1868-Колбаса Филейная ТМ Особый рецепт в оболочке полиамид 0,5 кг.  ПОКОМ</v>
          </cell>
          <cell r="C85">
            <v>96</v>
          </cell>
          <cell r="D85">
            <v>76</v>
          </cell>
          <cell r="E85">
            <v>1</v>
          </cell>
          <cell r="F85">
            <v>-6</v>
          </cell>
        </row>
        <row r="86">
          <cell r="A86" t="str">
            <v>1461 Сосиски «Баварские» Фикс.вес 0,35 П/а ТМ «Стародворье»  ПОКОМ</v>
          </cell>
          <cell r="C86">
            <v>111</v>
          </cell>
          <cell r="D86">
            <v>25</v>
          </cell>
          <cell r="E86">
            <v>4</v>
          </cell>
        </row>
        <row r="87">
          <cell r="A87" t="str">
            <v>ВК СЕРВ ГОСТ СРЕЗ ФИБ ВУ ШТ 0.5КГ К2  ЧЕРКИЗОВО</v>
          </cell>
          <cell r="C87">
            <v>34</v>
          </cell>
          <cell r="D87">
            <v>25</v>
          </cell>
          <cell r="E87">
            <v>7</v>
          </cell>
          <cell r="F87">
            <v>2</v>
          </cell>
        </row>
        <row r="88">
          <cell r="A88" t="str">
            <v>С/к колбасы Швейцарская Бордо Фикс.вес 0,17 Фиброуз терм/п Стародворье</v>
          </cell>
          <cell r="C88">
            <v>79</v>
          </cell>
          <cell r="D88">
            <v>33</v>
          </cell>
          <cell r="E88">
            <v>6</v>
          </cell>
        </row>
        <row r="89">
          <cell r="A89" t="str">
            <v>СК ОНЕЖСКАЯ СРЕЗ ФИБ ВУ ШТ 0.3КГ K1.8 ЧЕРКИЗОВО</v>
          </cell>
          <cell r="C89">
            <v>41</v>
          </cell>
          <cell r="D89">
            <v>17</v>
          </cell>
          <cell r="E89">
            <v>3</v>
          </cell>
        </row>
        <row r="90">
          <cell r="A90" t="str">
            <v>6078 ФИЛЕЙНАЯ Папа может вар п/о_UZ</v>
          </cell>
          <cell r="C90">
            <v>47.808</v>
          </cell>
          <cell r="D90">
            <v>8.0679999999999996</v>
          </cell>
          <cell r="E90">
            <v>10.765000000000001</v>
          </cell>
        </row>
        <row r="91">
          <cell r="A91" t="str">
            <v>С/к колбасы Баварская Бавария Фикс.вес 0,17 б/о терм/п Стародворье</v>
          </cell>
          <cell r="C91">
            <v>58</v>
          </cell>
          <cell r="D91">
            <v>27</v>
          </cell>
          <cell r="E91">
            <v>6</v>
          </cell>
        </row>
        <row r="92">
          <cell r="A92" t="str">
            <v>МХБ Колбаса вареная Молочная ШТ. п/а ОХЛ 470*6 (2,82 кг) МИРАТОРГ</v>
          </cell>
          <cell r="C92">
            <v>43</v>
          </cell>
          <cell r="D92">
            <v>5</v>
          </cell>
          <cell r="E92">
            <v>1</v>
          </cell>
        </row>
        <row r="93">
          <cell r="A93" t="str">
            <v>1728-Сосиски сливочные по-стародворски в оболочке</v>
          </cell>
          <cell r="C93">
            <v>25.582999999999998</v>
          </cell>
          <cell r="D93">
            <v>2.72</v>
          </cell>
          <cell r="E93">
            <v>1.343</v>
          </cell>
        </row>
        <row r="94">
          <cell r="A94" t="str">
            <v>ВЕТЧ МРАМОРНАЯ ПО-ЧЕРКИЗОВСКИ ШТ 0,4 КГ  ЧЕРКИЗОВО</v>
          </cell>
          <cell r="C94">
            <v>36</v>
          </cell>
          <cell r="D94">
            <v>41</v>
          </cell>
          <cell r="E94">
            <v>-2</v>
          </cell>
        </row>
        <row r="95">
          <cell r="A95" t="str">
            <v>Стейк из мраморной говядины б/к с/м TF ~1кг BLACK ANGUS Мираторг (Брянск) Россия  МИРАТОРГ</v>
          </cell>
          <cell r="C95">
            <v>8</v>
          </cell>
        </row>
        <row r="96">
          <cell r="A96" t="str">
            <v>МХБ Колбаса вареная Классическая ШТ. ОХЛ п/а 470г*6 (2,82кг) МИРАТОРГ</v>
          </cell>
          <cell r="C96">
            <v>43</v>
          </cell>
          <cell r="D96">
            <v>7</v>
          </cell>
          <cell r="E96">
            <v>-1</v>
          </cell>
        </row>
        <row r="97">
          <cell r="A97" t="str">
            <v>Стейк Рибай Choice c/м TF 200г*60 (12 кг) Black Angus  МИРАТОРГ</v>
          </cell>
          <cell r="C97">
            <v>11</v>
          </cell>
          <cell r="D97">
            <v>7</v>
          </cell>
        </row>
        <row r="98">
          <cell r="A98" t="str">
            <v>6075 МЯСНАЯ Папа может вар п/о_UZ</v>
          </cell>
          <cell r="C98">
            <v>26.913</v>
          </cell>
        </row>
        <row r="99">
          <cell r="A99" t="str">
            <v>СК БРАУНШВЕЙГСКАЯ ГОСТ БО СРЕЗ ШТ 0,2КГ  ЧЕРКИЗОВО</v>
          </cell>
          <cell r="C99">
            <v>27</v>
          </cell>
          <cell r="D99">
            <v>21</v>
          </cell>
          <cell r="E99">
            <v>3</v>
          </cell>
          <cell r="F99">
            <v>2</v>
          </cell>
        </row>
        <row r="100">
          <cell r="A100" t="str">
            <v>Колбаса с/к Сальчичон ВУ ОХЛ 280г*6 (1,68 кг)  МИРАТОРГ</v>
          </cell>
          <cell r="C100">
            <v>15</v>
          </cell>
        </row>
        <row r="101">
          <cell r="A101" t="str">
            <v>0232 С/к колбасы Княжеская Бордо Весовые б/о терм/п Стародворье</v>
          </cell>
          <cell r="C101">
            <v>4.1820000000000004</v>
          </cell>
          <cell r="D101">
            <v>1.149</v>
          </cell>
        </row>
        <row r="102">
          <cell r="A102" t="str">
            <v>Пельмени "Из мраморной говядины" с/м пленка  400г*16(6,4кг) BLACK ANGUS Мираторг (Брянск) Россия</v>
          </cell>
          <cell r="C102">
            <v>31</v>
          </cell>
          <cell r="D102">
            <v>10</v>
          </cell>
          <cell r="F102">
            <v>8</v>
          </cell>
        </row>
        <row r="103">
          <cell r="A103" t="str">
            <v>Пельмени «Сочные» ГВ зам пакет 700г*8  МИРАТОРГ</v>
          </cell>
          <cell r="C103">
            <v>33</v>
          </cell>
          <cell r="D103">
            <v>10</v>
          </cell>
          <cell r="F103">
            <v>8</v>
          </cell>
        </row>
        <row r="104">
          <cell r="A104" t="str">
            <v>МХБ Колбаса с/к "Куршская" ВУ ОХЛ 280г*8 (2,24 кг)  МИРАТОРГ</v>
          </cell>
          <cell r="C104">
            <v>12</v>
          </cell>
          <cell r="E104">
            <v>-2</v>
          </cell>
        </row>
        <row r="105">
          <cell r="A105" t="str">
            <v>Фарш говяжий зам 0,4кг ШТ  TF  МИРАТОРГ</v>
          </cell>
          <cell r="C105">
            <v>13</v>
          </cell>
          <cell r="D105">
            <v>2</v>
          </cell>
          <cell r="E105">
            <v>5</v>
          </cell>
        </row>
        <row r="106">
          <cell r="A106" t="str">
            <v>Вишня б/косточки с/м 300г*20 (6кг) Мираторг Россия</v>
          </cell>
          <cell r="C106">
            <v>15</v>
          </cell>
          <cell r="D106">
            <v>3</v>
          </cell>
          <cell r="F106">
            <v>5</v>
          </cell>
        </row>
        <row r="107">
          <cell r="A107" t="str">
            <v>Сырники с вишневой начинкой ЗАМ 280гр*4 (1,12кг) Мираторг Трио Россия</v>
          </cell>
          <cell r="C107">
            <v>20</v>
          </cell>
          <cell r="D107">
            <v>7</v>
          </cell>
          <cell r="F107">
            <v>4</v>
          </cell>
        </row>
        <row r="108">
          <cell r="A108" t="str">
            <v>Сырники классические ЗАМ 280гр*4 (1,12кг) Мираторг Трио Россия</v>
          </cell>
          <cell r="C108">
            <v>20</v>
          </cell>
          <cell r="D108">
            <v>9</v>
          </cell>
          <cell r="F108">
            <v>3</v>
          </cell>
        </row>
        <row r="109">
          <cell r="A109" t="str">
            <v>Палочки рыбные из фарша тресковых пород 270г*12 (3,24кг) ООО "Мираторг Запад" РОССИЯ  МИРАТОРГ</v>
          </cell>
          <cell r="C109">
            <v>20</v>
          </cell>
          <cell r="D109">
            <v>10</v>
          </cell>
          <cell r="F109">
            <v>5</v>
          </cell>
        </row>
        <row r="110">
          <cell r="A110" t="str">
            <v>Карибская смесь с/м 400г*10 (4кг) Мираторг Россия</v>
          </cell>
          <cell r="C110">
            <v>15</v>
          </cell>
          <cell r="D110">
            <v>6</v>
          </cell>
          <cell r="E110">
            <v>2</v>
          </cell>
          <cell r="F110">
            <v>3</v>
          </cell>
        </row>
        <row r="111">
          <cell r="A111" t="str">
            <v>Картофель фри с/м 500г*10 (5кг) МИРАТОРГ Россия</v>
          </cell>
          <cell r="C111">
            <v>12</v>
          </cell>
          <cell r="D111">
            <v>8</v>
          </cell>
        </row>
        <row r="112">
          <cell r="A112" t="str">
            <v>Черная смородина с/м 300г*10 (3кг) Россия Мираторг</v>
          </cell>
          <cell r="C112">
            <v>11</v>
          </cell>
          <cell r="D112">
            <v>3</v>
          </cell>
          <cell r="F112">
            <v>5</v>
          </cell>
        </row>
        <row r="113">
          <cell r="A113" t="str">
            <v>Сырники с клубн.нач. 280гр ЗАМ  МИРАТОРГ</v>
          </cell>
          <cell r="C113">
            <v>11</v>
          </cell>
          <cell r="D113">
            <v>7</v>
          </cell>
          <cell r="F113">
            <v>1</v>
          </cell>
        </row>
        <row r="114">
          <cell r="A114" t="str">
            <v>Мексиканская смесь с/м 400г*10 (4кг) Мираторг Россия</v>
          </cell>
          <cell r="C114">
            <v>13</v>
          </cell>
          <cell r="D114">
            <v>5</v>
          </cell>
          <cell r="E114">
            <v>2</v>
          </cell>
          <cell r="F114">
            <v>3</v>
          </cell>
        </row>
        <row r="115">
          <cell r="A115" t="str">
            <v>Брокколи капуста 400 ЗАМ  МИРАТОРГ</v>
          </cell>
          <cell r="C115">
            <v>8</v>
          </cell>
          <cell r="D115">
            <v>3</v>
          </cell>
          <cell r="F115">
            <v>5</v>
          </cell>
        </row>
        <row r="116">
          <cell r="A116" t="str">
            <v>Итальянская смесь с/м 400г*10 (4кг) Vитамин  МИРАТОРГ</v>
          </cell>
          <cell r="C116">
            <v>9</v>
          </cell>
          <cell r="D116">
            <v>4</v>
          </cell>
          <cell r="E116">
            <v>2</v>
          </cell>
          <cell r="F116">
            <v>3</v>
          </cell>
        </row>
        <row r="117">
          <cell r="A117" t="str">
            <v>Гавайская смесь 400г*20 (8кг) Vитамин Мираторг РОССИЯ  МИРАТОРГ</v>
          </cell>
          <cell r="C117">
            <v>9</v>
          </cell>
          <cell r="D117">
            <v>9</v>
          </cell>
        </row>
        <row r="118">
          <cell r="A118" t="str">
            <v>Ягодный морс 300г*10 зам  МИРАТОРГ</v>
          </cell>
          <cell r="C118">
            <v>5</v>
          </cell>
          <cell r="D118">
            <v>3</v>
          </cell>
        </row>
        <row r="119">
          <cell r="A119" t="str">
            <v>Сотэ с прованскими травами 400г зам  МИРАТОРГ</v>
          </cell>
          <cell r="C119">
            <v>6</v>
          </cell>
          <cell r="D119">
            <v>3</v>
          </cell>
        </row>
        <row r="120">
          <cell r="A120" t="str">
            <v>Микс полезных овощей 400 зам  МИРАТОРГ</v>
          </cell>
          <cell r="C120">
            <v>3</v>
          </cell>
          <cell r="D120">
            <v>3</v>
          </cell>
        </row>
        <row r="121">
          <cell r="A121" t="str">
            <v>Шампиньоны рез. 400*20 зам  МИРАТОРГ</v>
          </cell>
          <cell r="C121">
            <v>3</v>
          </cell>
          <cell r="D121">
            <v>3</v>
          </cell>
        </row>
        <row r="122">
          <cell r="A122" t="str">
            <v>Лечо по-венгерски 0,4кг ОФ зам кор  МИРАТОРГ</v>
          </cell>
          <cell r="C122">
            <v>3</v>
          </cell>
          <cell r="D122">
            <v>3</v>
          </cell>
        </row>
        <row r="123">
          <cell r="A123" t="str">
            <v>Фасоль стручковая рез. с/м 30-40мм 400г*10 (4кг) Мираторг Россия</v>
          </cell>
          <cell r="C123">
            <v>3</v>
          </cell>
        </row>
        <row r="124">
          <cell r="A124" t="str">
            <v>БОНУС_2074-Сосиски Молочные для завтрака Особый рецепт</v>
          </cell>
          <cell r="C124">
            <v>158.929</v>
          </cell>
          <cell r="D124">
            <v>33.435000000000002</v>
          </cell>
          <cell r="E124">
            <v>15.929</v>
          </cell>
          <cell r="F124">
            <v>43.225000000000001</v>
          </cell>
        </row>
        <row r="125">
          <cell r="A125" t="str">
            <v>БОНУС_2634 Колбаса Дугушка Стародворская ТМ Стародворье ТС Дугушка  ПОКОМ</v>
          </cell>
          <cell r="C125">
            <v>113.69799999999999</v>
          </cell>
          <cell r="D125">
            <v>28.295000000000002</v>
          </cell>
          <cell r="E125">
            <v>11.191000000000001</v>
          </cell>
          <cell r="F125">
            <v>7.6970000000000001</v>
          </cell>
        </row>
        <row r="126">
          <cell r="A126" t="str">
            <v>БОНУС_1205 Копченые колбасы Салями Мясорубская с рубленым шпиком срез Бордо ф/в 0,35 фиброуз Стародворье</v>
          </cell>
          <cell r="C126">
            <v>78</v>
          </cell>
          <cell r="D126">
            <v>33</v>
          </cell>
          <cell r="E126">
            <v>5</v>
          </cell>
          <cell r="F126">
            <v>4</v>
          </cell>
        </row>
        <row r="127">
          <cell r="A127" t="str">
            <v>БОНУС_1867-Колбаса Филейная ТМ Особый рецепт в оболочке полиамид большой батон.  ПОКОМ</v>
          </cell>
          <cell r="C127">
            <v>72.367999999999995</v>
          </cell>
          <cell r="D127">
            <v>12.398999999999999</v>
          </cell>
          <cell r="E127">
            <v>2.5070000000000001</v>
          </cell>
          <cell r="F127">
            <v>5.0250000000000004</v>
          </cell>
        </row>
        <row r="128">
          <cell r="A128" t="str">
            <v>БОНУС_1875-Колбаса Филейная оригинальная ТМ Особый рецепт в оболочке полиамид.  ПОКОМ</v>
          </cell>
          <cell r="C128">
            <v>69.177000000000007</v>
          </cell>
          <cell r="D128">
            <v>6.4059999999999997</v>
          </cell>
          <cell r="E128">
            <v>10.481999999999999</v>
          </cell>
          <cell r="F128">
            <v>29.041</v>
          </cell>
        </row>
        <row r="129">
          <cell r="A129" t="str">
            <v>БОНУС_1411 Сосиски «Сочинки Сливочные» Весовые ТМ «Стародворье» 1,35 кг  ПОКОМ</v>
          </cell>
          <cell r="C129">
            <v>57.139000000000003</v>
          </cell>
          <cell r="D129">
            <v>17.488</v>
          </cell>
          <cell r="E129">
            <v>1.335</v>
          </cell>
        </row>
        <row r="130">
          <cell r="A130" t="str">
            <v>БОНУС_2205-Сосиски Молочные для завтрака ТМ Особый рецепт 0,4кг</v>
          </cell>
          <cell r="C130">
            <v>49</v>
          </cell>
          <cell r="D130">
            <v>16</v>
          </cell>
          <cell r="E130">
            <v>18</v>
          </cell>
          <cell r="F130">
            <v>1</v>
          </cell>
        </row>
        <row r="131">
          <cell r="A131" t="str">
            <v>БОНУС_1870-Колбаса Со шпиком ТМ Особый рецепт в оболочке полиамид большой батон.  ПОКОМ</v>
          </cell>
          <cell r="C131">
            <v>45.052999999999997</v>
          </cell>
          <cell r="D131">
            <v>7.5110000000000001</v>
          </cell>
          <cell r="E131">
            <v>12.536</v>
          </cell>
          <cell r="F131">
            <v>5.0069999999999997</v>
          </cell>
        </row>
        <row r="132">
          <cell r="A132" t="str">
            <v>БОНУС_1371-Сосиски Сочинки с сочной грудинкой Бордо Фикс.вес 0,4 П/а мгс Стародворье</v>
          </cell>
          <cell r="C132">
            <v>43</v>
          </cell>
          <cell r="D132">
            <v>14</v>
          </cell>
          <cell r="E132">
            <v>5</v>
          </cell>
          <cell r="F132">
            <v>1</v>
          </cell>
        </row>
        <row r="133">
          <cell r="A133" t="str">
            <v>БОНУС_1869-Колбаса Молочная ТМ Особый рецепт в оболочке полиамид большой батон.  ПОКОМ</v>
          </cell>
          <cell r="C133">
            <v>32.366999999999997</v>
          </cell>
          <cell r="D133">
            <v>7.4480000000000004</v>
          </cell>
          <cell r="E133">
            <v>7.4859999999999998</v>
          </cell>
          <cell r="F133">
            <v>5.0049999999999999</v>
          </cell>
        </row>
        <row r="134">
          <cell r="A134" t="str">
            <v>БОНУС_1204 Копченые колбасы Салями Мясорубская с рубленым шпиком Бордо Весовой фиброуз Стародворье  ПОКОМ</v>
          </cell>
          <cell r="C134">
            <v>26.032</v>
          </cell>
          <cell r="D134">
            <v>4.3230000000000004</v>
          </cell>
          <cell r="E134">
            <v>2.8919999999999999</v>
          </cell>
          <cell r="F134">
            <v>2.8959999999999999</v>
          </cell>
        </row>
        <row r="135">
          <cell r="A135" t="str">
            <v>БОНУС_1871-Колбаса Филейная оригинальная ТМ Особый рецепт в оболочке полиамид 0,4 кг.  ПОКОМ</v>
          </cell>
          <cell r="C135">
            <v>24</v>
          </cell>
          <cell r="D135">
            <v>9</v>
          </cell>
          <cell r="E135">
            <v>3</v>
          </cell>
        </row>
        <row r="136">
          <cell r="A136" t="str">
            <v>БОНУС_1370-Сосиски Сочинки Бордо Весовой п/а Стародворье</v>
          </cell>
          <cell r="C136">
            <v>18.931000000000001</v>
          </cell>
          <cell r="D136">
            <v>4.3289999999999997</v>
          </cell>
          <cell r="E136">
            <v>4.3639999999999999</v>
          </cell>
          <cell r="F136">
            <v>2.895</v>
          </cell>
        </row>
        <row r="137">
          <cell r="A137" t="str">
            <v>БОНУС_КОПЧ БЕКОН НАР ВУ ШТ 0.18КГ К1.8  ЧЕРКИЗОВО</v>
          </cell>
          <cell r="C137">
            <v>8</v>
          </cell>
        </row>
        <row r="138">
          <cell r="A138" t="str">
            <v>БОНУС_СК БОГОРОДСКАЯ ПРЕСС ФИБ ВУ ШТ0.3КГ К3.6  ЧЕРКИЗОВО</v>
          </cell>
          <cell r="C138">
            <v>5</v>
          </cell>
          <cell r="D138">
            <v>2</v>
          </cell>
        </row>
        <row r="139">
          <cell r="A139" t="str">
            <v>БОНУС_ВАР МОЛОЧНАЯ ПО-Ч НМО 1 КГ К3  ЧЕРКИЗОВО</v>
          </cell>
          <cell r="C139">
            <v>4.0579999999999998</v>
          </cell>
          <cell r="D139">
            <v>1.992</v>
          </cell>
        </row>
        <row r="140">
          <cell r="A140" t="str">
            <v>СОС КОПЧ ПО-Ч ЛОТ ПМО ЗА ШТ 0.4КГ K1.6  ЧЕРКИЗОВО</v>
          </cell>
          <cell r="C140">
            <v>-3</v>
          </cell>
          <cell r="E140">
            <v>1</v>
          </cell>
          <cell r="F140">
            <v>-1</v>
          </cell>
        </row>
        <row r="141">
          <cell r="A141" t="str">
            <v>СОС ВЕНСКИЕ БО ЗА ПАК 1.25КГ K5 ЧЕРКИЗОВО</v>
          </cell>
          <cell r="C141">
            <v>-1.2150000000000001</v>
          </cell>
          <cell r="D141">
            <v>-1.2150000000000001</v>
          </cell>
        </row>
        <row r="142">
          <cell r="A142" t="str">
            <v>СВ ФУЭТ ЭКСТРА 0.15КГ К0.9  ЧЕРКИЗОВО</v>
          </cell>
          <cell r="C142">
            <v>-2</v>
          </cell>
        </row>
        <row r="143">
          <cell r="A143" t="str">
            <v>СК САЛЬЧИЧОН С РОЗОВЫМ ПЕРЦ. СРЕЗ ШТ 0,3  ЧЕРКИЗОВО</v>
          </cell>
          <cell r="C143">
            <v>-3</v>
          </cell>
        </row>
        <row r="144">
          <cell r="A144" t="str">
            <v>МХБ Колбаса варено-копченая Балыковая ШТ. Ф/О ОХЛ В/У 375г*6 (2,25кг) МИРАТОРГ</v>
          </cell>
          <cell r="C144">
            <v>-9</v>
          </cell>
          <cell r="D144">
            <v>-4</v>
          </cell>
          <cell r="E144">
            <v>-1</v>
          </cell>
          <cell r="F144">
            <v>-1</v>
          </cell>
        </row>
        <row r="145">
          <cell r="A145" t="str">
            <v>ВАР АРОМАТНАЯ ПО-Ч ЦО ЗА 1.6КГ K3.2 ЧЕРКИЗОВО</v>
          </cell>
          <cell r="C145">
            <v>-5.101</v>
          </cell>
          <cell r="D145">
            <v>-0.75</v>
          </cell>
          <cell r="F145">
            <v>-1.6</v>
          </cell>
        </row>
        <row r="146">
          <cell r="A146" t="str">
            <v>СОС МОЛОЧНЫЕ ПО-Ч ПМО ЗА ЛОТ ШТ 0.45КГ K1.8 ЧЕРКИЗОВО</v>
          </cell>
          <cell r="C146">
            <v>-14</v>
          </cell>
          <cell r="D146">
            <v>-2</v>
          </cell>
          <cell r="E146">
            <v>-4</v>
          </cell>
          <cell r="F146">
            <v>-1</v>
          </cell>
        </row>
        <row r="147">
          <cell r="A147" t="str">
            <v>СОС СЛИВОЧНЫЕ ГОСТ ЦО ЗА ЛОТ ШТ 0.45КГ K1.8 ЧЕРКИЗОВО</v>
          </cell>
          <cell r="C147">
            <v>-13</v>
          </cell>
          <cell r="D147">
            <v>-5</v>
          </cell>
        </row>
        <row r="148">
          <cell r="A148" t="str">
            <v>ВАР КЛАССИЧЕСКАЯ ПО-Ч ЦО ЗА 1.6КГ K3.2 ЧЕРКИЗОВО</v>
          </cell>
          <cell r="C148">
            <v>-8.8940000000000001</v>
          </cell>
          <cell r="D148">
            <v>-1.615</v>
          </cell>
          <cell r="E148">
            <v>-1.1399999999999999</v>
          </cell>
          <cell r="F148">
            <v>-1.272</v>
          </cell>
        </row>
        <row r="149">
          <cell r="A149" t="str">
            <v>Итого</v>
          </cell>
          <cell r="C149">
            <v>19212.824000000001</v>
          </cell>
          <cell r="D149">
            <v>4819.2669999999998</v>
          </cell>
          <cell r="E149">
            <v>1345.396</v>
          </cell>
          <cell r="F149">
            <v>969.05700000000002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F6" activePane="bottomRight" state="frozen"/>
      <selection pane="topRight"/>
      <selection pane="bottomLeft"/>
      <selection pane="bottomRight" activeCell="BB29" sqref="BB29"/>
    </sheetView>
  </sheetViews>
  <sheetFormatPr defaultRowHeight="15" x14ac:dyDescent="0.25"/>
  <cols>
    <col min="1" max="1" width="67.7109375" customWidth="1"/>
    <col min="2" max="2" width="3" customWidth="1"/>
    <col min="3" max="4" width="6" hidden="1" customWidth="1"/>
    <col min="5" max="5" width="7" hidden="1" customWidth="1"/>
    <col min="6" max="6" width="11.42578125" customWidth="1"/>
    <col min="7" max="7" width="11" hidden="1" customWidth="1"/>
    <col min="8" max="8" width="6" style="5" hidden="1" customWidth="1"/>
    <col min="9" max="9" width="5" hidden="1" customWidth="1"/>
    <col min="10" max="10" width="12" hidden="1" customWidth="1"/>
    <col min="11" max="11" width="1" customWidth="1"/>
    <col min="12" max="15" width="0.42578125" customWidth="1"/>
    <col min="16" max="16" width="9" customWidth="1"/>
    <col min="17" max="18" width="7" hidden="1" customWidth="1"/>
    <col min="19" max="19" width="7" customWidth="1"/>
    <col min="20" max="20" width="21" style="28" hidden="1" customWidth="1"/>
    <col min="21" max="22" width="5" hidden="1" customWidth="1"/>
    <col min="23" max="32" width="6" hidden="1" customWidth="1"/>
    <col min="33" max="33" width="55.28515625" hidden="1" customWidth="1"/>
    <col min="34" max="34" width="7" hidden="1" customWidth="1"/>
    <col min="35" max="35" width="6.7109375" customWidth="1"/>
    <col min="36" max="38" width="3" customWidth="1"/>
    <col min="39" max="39" width="6.140625" customWidth="1"/>
    <col min="40" max="45" width="3" customWidth="1"/>
    <col min="46" max="46" width="12.7109375" customWidth="1"/>
    <col min="47" max="51" width="3" customWidth="1"/>
  </cols>
  <sheetData>
    <row r="1" spans="1:51" x14ac:dyDescent="0.25">
      <c r="A1" s="1"/>
      <c r="B1" s="1"/>
      <c r="C1" s="1"/>
      <c r="D1" s="1"/>
      <c r="E1" s="1"/>
      <c r="F1" s="1"/>
      <c r="G1" s="1"/>
      <c r="H1" s="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9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25">
        <v>45895</v>
      </c>
      <c r="G2" s="25">
        <v>45894</v>
      </c>
      <c r="H2" s="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9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5</v>
      </c>
      <c r="H3" s="8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3" t="s">
        <v>16</v>
      </c>
      <c r="S3" s="6" t="s">
        <v>17</v>
      </c>
      <c r="T3" s="2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2" t="s">
        <v>14</v>
      </c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"/>
      <c r="H4" s="7"/>
      <c r="I4" s="1"/>
      <c r="J4" s="1"/>
      <c r="K4" s="1"/>
      <c r="L4" s="1"/>
      <c r="M4" s="1"/>
      <c r="N4" s="1"/>
      <c r="O4" s="1"/>
      <c r="P4" s="1" t="s">
        <v>25</v>
      </c>
      <c r="Q4" s="1" t="s">
        <v>26</v>
      </c>
      <c r="R4" s="1"/>
      <c r="S4" s="1"/>
      <c r="T4" s="9"/>
      <c r="U4" s="1"/>
      <c r="V4" s="1"/>
      <c r="W4" s="1" t="s">
        <v>25</v>
      </c>
      <c r="X4" s="1" t="s">
        <v>27</v>
      </c>
      <c r="Y4" s="1" t="s">
        <v>24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 t="s">
        <v>25</v>
      </c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1382</v>
      </c>
      <c r="F5" s="4">
        <f>SUM(F6:F500)</f>
        <v>2346</v>
      </c>
      <c r="G5" s="4">
        <f>SUM(G6:G500)</f>
        <v>2512</v>
      </c>
      <c r="H5" s="7"/>
      <c r="I5" s="1"/>
      <c r="J5" s="1"/>
      <c r="K5" s="1"/>
      <c r="L5" s="4">
        <f t="shared" ref="L5:S5" si="0">SUM(L6:L500)</f>
        <v>0</v>
      </c>
      <c r="M5" s="4">
        <f t="shared" si="0"/>
        <v>1382</v>
      </c>
      <c r="N5" s="4">
        <f t="shared" si="0"/>
        <v>0</v>
      </c>
      <c r="O5" s="4">
        <f t="shared" si="0"/>
        <v>0</v>
      </c>
      <c r="P5" s="4">
        <f>SUM(P6:P500)</f>
        <v>4830</v>
      </c>
      <c r="Q5" s="4">
        <f t="shared" si="0"/>
        <v>439.8</v>
      </c>
      <c r="R5" s="4">
        <f t="shared" si="0"/>
        <v>3819</v>
      </c>
      <c r="S5" s="4">
        <f t="shared" si="0"/>
        <v>6720</v>
      </c>
      <c r="T5" s="9"/>
      <c r="U5" s="1"/>
      <c r="V5" s="1"/>
      <c r="W5" s="4">
        <f t="shared" ref="W5:AF5" si="1">SUM(W6:W500)</f>
        <v>594.19999999999993</v>
      </c>
      <c r="X5" s="4">
        <f t="shared" si="1"/>
        <v>180.99999999999997</v>
      </c>
      <c r="Y5" s="4">
        <f t="shared" si="1"/>
        <v>536.20000000000005</v>
      </c>
      <c r="Z5" s="4">
        <f t="shared" si="1"/>
        <v>205.60000000000002</v>
      </c>
      <c r="AA5" s="4">
        <f t="shared" si="1"/>
        <v>420.60000000000008</v>
      </c>
      <c r="AB5" s="4">
        <f t="shared" si="1"/>
        <v>215</v>
      </c>
      <c r="AC5" s="4">
        <f t="shared" si="1"/>
        <v>518.79999999999995</v>
      </c>
      <c r="AD5" s="4">
        <f t="shared" si="1"/>
        <v>292.59999999999997</v>
      </c>
      <c r="AE5" s="4">
        <f t="shared" si="1"/>
        <v>295.60000000000002</v>
      </c>
      <c r="AF5" s="4">
        <f t="shared" si="1"/>
        <v>482</v>
      </c>
      <c r="AG5" s="1"/>
      <c r="AH5" s="4">
        <f>SUM(AH6:AH500)</f>
        <v>913.92500000000007</v>
      </c>
      <c r="AI5" s="4">
        <f>SUM(AI6:AI500)</f>
        <v>2220.8000000000002</v>
      </c>
      <c r="AJ5" s="4">
        <f t="shared" ref="AJ5:AM5" si="2">SUM(AJ6:AJ500)</f>
        <v>0</v>
      </c>
      <c r="AK5" s="4">
        <f t="shared" si="2"/>
        <v>0</v>
      </c>
      <c r="AL5" s="4">
        <f t="shared" si="2"/>
        <v>0</v>
      </c>
      <c r="AM5" s="4">
        <f t="shared" si="2"/>
        <v>1557.75</v>
      </c>
      <c r="AN5" s="1"/>
      <c r="AO5" s="1"/>
      <c r="AP5" s="1"/>
      <c r="AQ5" s="1"/>
      <c r="AR5" s="1"/>
      <c r="AS5" s="1"/>
      <c r="AT5" s="4">
        <f t="shared" ref="AT5" si="3">SUM(AT6:AT500)</f>
        <v>4780</v>
      </c>
      <c r="AU5" s="1"/>
      <c r="AV5" s="1"/>
      <c r="AW5" s="1"/>
      <c r="AX5" s="1"/>
      <c r="AY5" s="1"/>
    </row>
    <row r="6" spans="1:51" x14ac:dyDescent="0.25">
      <c r="A6" s="18" t="s">
        <v>35</v>
      </c>
      <c r="B6" s="11" t="s">
        <v>39</v>
      </c>
      <c r="C6" s="18">
        <v>255</v>
      </c>
      <c r="D6" s="18"/>
      <c r="E6" s="18">
        <v>214</v>
      </c>
      <c r="F6" s="9">
        <v>21</v>
      </c>
      <c r="G6" s="18">
        <v>33</v>
      </c>
      <c r="H6" s="19">
        <v>0.3</v>
      </c>
      <c r="I6" s="18"/>
      <c r="J6" s="20">
        <v>1010027650</v>
      </c>
      <c r="K6" s="18"/>
      <c r="L6" s="18"/>
      <c r="M6" s="18">
        <f t="shared" ref="M6:M25" si="4">E6-L6</f>
        <v>214</v>
      </c>
      <c r="N6" s="18"/>
      <c r="O6" s="18"/>
      <c r="P6" s="29">
        <v>500</v>
      </c>
      <c r="Q6" s="18">
        <f>E6/5</f>
        <v>42.8</v>
      </c>
      <c r="R6" s="26">
        <f>25*Q6-P6-F6</f>
        <v>549</v>
      </c>
      <c r="S6" s="31">
        <v>600</v>
      </c>
      <c r="T6" s="9"/>
      <c r="U6" s="18">
        <f>(F6+P6+R6)/Q6</f>
        <v>25</v>
      </c>
      <c r="V6" s="18">
        <f>(F6+P6)/Q6</f>
        <v>12.172897196261683</v>
      </c>
      <c r="W6" s="18">
        <f>IFERROR(VLOOKUP(A6,[1]TDSheet!$A:$G,3,0),0)/5</f>
        <v>72.8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1" t="s">
        <v>64</v>
      </c>
      <c r="AH6" s="18">
        <f t="shared" ref="AH6:AH25" si="5">H6*R6</f>
        <v>164.7</v>
      </c>
      <c r="AI6" s="1">
        <f>S6*H6</f>
        <v>180</v>
      </c>
      <c r="AJ6" s="1"/>
      <c r="AK6" s="1"/>
      <c r="AL6" s="1"/>
      <c r="AM6" s="1">
        <f>P6*H6</f>
        <v>150</v>
      </c>
      <c r="AN6" s="1"/>
      <c r="AO6" s="1"/>
      <c r="AP6" s="1"/>
      <c r="AQ6" s="1"/>
      <c r="AR6" s="1"/>
      <c r="AS6" s="1"/>
      <c r="AT6" s="18"/>
      <c r="AU6" s="1"/>
      <c r="AV6" s="1"/>
      <c r="AW6" s="1"/>
      <c r="AX6" s="1"/>
      <c r="AY6" s="1"/>
    </row>
    <row r="7" spans="1:51" x14ac:dyDescent="0.25">
      <c r="A7" s="13" t="s">
        <v>36</v>
      </c>
      <c r="B7" s="12" t="s">
        <v>39</v>
      </c>
      <c r="C7" s="13">
        <v>34</v>
      </c>
      <c r="D7" s="13"/>
      <c r="E7" s="13">
        <v>34</v>
      </c>
      <c r="F7" s="9"/>
      <c r="G7" s="13"/>
      <c r="H7" s="16">
        <v>0.33</v>
      </c>
      <c r="I7" s="13"/>
      <c r="J7" s="13"/>
      <c r="K7" s="13"/>
      <c r="L7" s="13"/>
      <c r="M7" s="13">
        <f t="shared" si="4"/>
        <v>34</v>
      </c>
      <c r="N7" s="13"/>
      <c r="O7" s="13"/>
      <c r="P7" s="29">
        <v>140</v>
      </c>
      <c r="Q7" s="13">
        <f t="shared" ref="Q7:Q25" si="6">E7/5</f>
        <v>6.8</v>
      </c>
      <c r="R7" s="26">
        <f t="shared" ref="R7:R25" si="7">25*Q7-P7-F7</f>
        <v>30</v>
      </c>
      <c r="S7" s="31">
        <v>300</v>
      </c>
      <c r="T7" s="9"/>
      <c r="U7" s="13">
        <f t="shared" ref="U7:U25" si="8">(F7+P7+R7)/Q7</f>
        <v>25</v>
      </c>
      <c r="V7" s="13">
        <f t="shared" ref="V7:V25" si="9">(F7+P7)/Q7</f>
        <v>20.588235294117649</v>
      </c>
      <c r="W7" s="13">
        <f>IFERROR(VLOOKUP(A7,[1]TDSheet!$A:$G,3,0),0)/5</f>
        <v>33.6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2" t="s">
        <v>63</v>
      </c>
      <c r="AH7" s="13">
        <f t="shared" si="5"/>
        <v>9.9</v>
      </c>
      <c r="AI7" s="1">
        <f t="shared" ref="AI7:AI25" si="10">S7*H7</f>
        <v>99</v>
      </c>
      <c r="AJ7" s="1"/>
      <c r="AK7" s="1"/>
      <c r="AL7" s="1"/>
      <c r="AM7" s="1">
        <f t="shared" ref="AM7:AM25" si="11">P7*H7</f>
        <v>46.2</v>
      </c>
      <c r="AN7" s="1"/>
      <c r="AO7" s="1"/>
      <c r="AP7" s="1"/>
      <c r="AQ7" s="1"/>
      <c r="AR7" s="1"/>
      <c r="AS7" s="1"/>
      <c r="AT7" s="13"/>
      <c r="AU7" s="1"/>
      <c r="AV7" s="1"/>
      <c r="AW7" s="1"/>
      <c r="AX7" s="1"/>
      <c r="AY7" s="1"/>
    </row>
    <row r="8" spans="1:51" x14ac:dyDescent="0.25">
      <c r="A8" s="13" t="s">
        <v>37</v>
      </c>
      <c r="B8" s="12" t="s">
        <v>39</v>
      </c>
      <c r="C8" s="13">
        <v>255</v>
      </c>
      <c r="D8" s="13"/>
      <c r="E8" s="13">
        <v>40</v>
      </c>
      <c r="F8" s="9">
        <v>186</v>
      </c>
      <c r="G8" s="13">
        <v>194</v>
      </c>
      <c r="H8" s="16">
        <v>0.28000000000000003</v>
      </c>
      <c r="I8" s="13"/>
      <c r="J8" s="13"/>
      <c r="K8" s="13"/>
      <c r="L8" s="13"/>
      <c r="M8" s="13">
        <f t="shared" si="4"/>
        <v>40</v>
      </c>
      <c r="N8" s="13"/>
      <c r="O8" s="13"/>
      <c r="P8" s="13"/>
      <c r="Q8" s="13">
        <f t="shared" si="6"/>
        <v>8</v>
      </c>
      <c r="R8" s="26">
        <f t="shared" si="7"/>
        <v>14</v>
      </c>
      <c r="S8" s="26">
        <v>200</v>
      </c>
      <c r="T8" s="9"/>
      <c r="U8" s="13">
        <f t="shared" si="8"/>
        <v>25</v>
      </c>
      <c r="V8" s="13">
        <f t="shared" si="9"/>
        <v>23.25</v>
      </c>
      <c r="W8" s="13">
        <f>IFERROR(VLOOKUP(A8,[1]TDSheet!$A:$G,3,0),0)/5</f>
        <v>3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2" t="s">
        <v>66</v>
      </c>
      <c r="AH8" s="13">
        <f t="shared" si="5"/>
        <v>3.9200000000000004</v>
      </c>
      <c r="AI8" s="1">
        <f t="shared" si="10"/>
        <v>56.000000000000007</v>
      </c>
      <c r="AJ8" s="1"/>
      <c r="AK8" s="1"/>
      <c r="AL8" s="1"/>
      <c r="AM8" s="1">
        <f t="shared" si="11"/>
        <v>0</v>
      </c>
      <c r="AN8" s="1"/>
      <c r="AO8" s="1"/>
      <c r="AP8" s="1"/>
      <c r="AQ8" s="1"/>
      <c r="AR8" s="1"/>
      <c r="AS8" s="1"/>
      <c r="AT8" s="13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39</v>
      </c>
      <c r="C9" s="1">
        <v>295</v>
      </c>
      <c r="D9" s="1"/>
      <c r="E9" s="1">
        <v>65</v>
      </c>
      <c r="F9" s="9">
        <v>219</v>
      </c>
      <c r="G9" s="1">
        <v>229</v>
      </c>
      <c r="H9" s="7">
        <v>0.4</v>
      </c>
      <c r="I9" s="1">
        <v>75</v>
      </c>
      <c r="J9" s="1">
        <v>1010016111</v>
      </c>
      <c r="K9" s="1"/>
      <c r="L9" s="1"/>
      <c r="M9" s="1">
        <f t="shared" si="4"/>
        <v>65</v>
      </c>
      <c r="N9" s="1"/>
      <c r="O9" s="1"/>
      <c r="P9" s="1">
        <v>100</v>
      </c>
      <c r="Q9" s="1">
        <f t="shared" si="6"/>
        <v>13</v>
      </c>
      <c r="R9" s="26">
        <f t="shared" si="7"/>
        <v>6</v>
      </c>
      <c r="S9" s="26">
        <v>100</v>
      </c>
      <c r="T9" s="9"/>
      <c r="U9" s="1">
        <f t="shared" si="8"/>
        <v>25</v>
      </c>
      <c r="V9" s="1">
        <f t="shared" si="9"/>
        <v>24.53846153846154</v>
      </c>
      <c r="W9" s="1">
        <f>IFERROR(VLOOKUP(A9,[1]TDSheet!$A:$G,3,0),0)/5</f>
        <v>15.6</v>
      </c>
      <c r="X9" s="1">
        <v>6.6</v>
      </c>
      <c r="Y9" s="1">
        <v>9.8000000000000007</v>
      </c>
      <c r="Z9" s="1">
        <v>8.6</v>
      </c>
      <c r="AA9" s="1">
        <v>19.2</v>
      </c>
      <c r="AB9" s="1">
        <v>-0.6</v>
      </c>
      <c r="AC9" s="1">
        <v>18.399999999999999</v>
      </c>
      <c r="AD9" s="1">
        <v>9.8000000000000007</v>
      </c>
      <c r="AE9" s="1">
        <v>10.8</v>
      </c>
      <c r="AF9" s="1">
        <v>4.8</v>
      </c>
      <c r="AG9" s="15" t="s">
        <v>42</v>
      </c>
      <c r="AH9" s="1">
        <f t="shared" si="5"/>
        <v>2.4000000000000004</v>
      </c>
      <c r="AI9" s="1">
        <f t="shared" si="10"/>
        <v>40</v>
      </c>
      <c r="AJ9" s="1"/>
      <c r="AK9" s="1"/>
      <c r="AL9" s="1"/>
      <c r="AM9" s="1">
        <f t="shared" si="11"/>
        <v>40</v>
      </c>
      <c r="AN9" s="1"/>
      <c r="AO9" s="1"/>
      <c r="AP9" s="1"/>
      <c r="AQ9" s="1"/>
      <c r="AR9" s="1"/>
      <c r="AS9" s="1"/>
      <c r="AT9" s="1">
        <v>100</v>
      </c>
      <c r="AU9" s="1"/>
      <c r="AV9" s="1"/>
      <c r="AW9" s="1"/>
      <c r="AX9" s="1"/>
      <c r="AY9" s="1"/>
    </row>
    <row r="10" spans="1:51" x14ac:dyDescent="0.25">
      <c r="A10" s="14" t="s">
        <v>68</v>
      </c>
      <c r="B10" s="21" t="s">
        <v>39</v>
      </c>
      <c r="C10" s="21"/>
      <c r="D10" s="21"/>
      <c r="E10" s="21">
        <v>-6</v>
      </c>
      <c r="F10" s="9"/>
      <c r="G10" s="21"/>
      <c r="H10" s="30">
        <v>0.28000000000000003</v>
      </c>
      <c r="I10" s="21">
        <v>120</v>
      </c>
      <c r="J10" s="21"/>
      <c r="K10" s="21"/>
      <c r="L10" s="21"/>
      <c r="M10" s="21">
        <f t="shared" si="4"/>
        <v>-6</v>
      </c>
      <c r="N10" s="21"/>
      <c r="O10" s="21"/>
      <c r="P10" s="21">
        <v>750</v>
      </c>
      <c r="Q10" s="21">
        <v>45</v>
      </c>
      <c r="R10" s="26">
        <f t="shared" si="7"/>
        <v>375</v>
      </c>
      <c r="S10" s="26">
        <v>700</v>
      </c>
      <c r="T10" s="9"/>
      <c r="U10" s="21">
        <f t="shared" si="8"/>
        <v>25</v>
      </c>
      <c r="V10" s="21">
        <f t="shared" si="9"/>
        <v>16.666666666666668</v>
      </c>
      <c r="W10" s="21">
        <f>IFERROR(VLOOKUP(A10,[1]TDSheet!$A:$G,3,0),0)/5</f>
        <v>0</v>
      </c>
      <c r="X10" s="21">
        <v>72.599999999999994</v>
      </c>
      <c r="Y10" s="21">
        <v>100.6</v>
      </c>
      <c r="Z10" s="21">
        <v>-0.4</v>
      </c>
      <c r="AA10" s="21">
        <v>30</v>
      </c>
      <c r="AB10" s="21">
        <v>45</v>
      </c>
      <c r="AC10" s="21">
        <v>67.400000000000006</v>
      </c>
      <c r="AD10" s="21">
        <v>49.2</v>
      </c>
      <c r="AE10" s="21">
        <v>44.8</v>
      </c>
      <c r="AF10" s="21">
        <v>87.2</v>
      </c>
      <c r="AG10" s="23" t="s">
        <v>69</v>
      </c>
      <c r="AH10" s="21">
        <f t="shared" si="5"/>
        <v>105.00000000000001</v>
      </c>
      <c r="AI10" s="1">
        <f t="shared" si="10"/>
        <v>196.00000000000003</v>
      </c>
      <c r="AJ10" s="1"/>
      <c r="AK10" s="1"/>
      <c r="AL10" s="1"/>
      <c r="AM10" s="1">
        <f t="shared" si="11"/>
        <v>210.00000000000003</v>
      </c>
      <c r="AN10" s="1"/>
      <c r="AO10" s="1"/>
      <c r="AP10" s="1"/>
      <c r="AQ10" s="1"/>
      <c r="AR10" s="1"/>
      <c r="AS10" s="1"/>
      <c r="AT10" s="21">
        <v>700</v>
      </c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39</v>
      </c>
      <c r="C11" s="1">
        <v>299</v>
      </c>
      <c r="D11" s="1"/>
      <c r="E11" s="1">
        <v>45</v>
      </c>
      <c r="F11" s="9">
        <v>239</v>
      </c>
      <c r="G11" s="1">
        <v>251</v>
      </c>
      <c r="H11" s="7">
        <v>0.47</v>
      </c>
      <c r="I11" s="1">
        <v>75</v>
      </c>
      <c r="J11" s="1">
        <v>1010015954</v>
      </c>
      <c r="K11" s="1"/>
      <c r="L11" s="1"/>
      <c r="M11" s="1">
        <f t="shared" si="4"/>
        <v>45</v>
      </c>
      <c r="N11" s="1"/>
      <c r="O11" s="1"/>
      <c r="P11" s="1">
        <v>60</v>
      </c>
      <c r="Q11" s="1">
        <f t="shared" si="6"/>
        <v>9</v>
      </c>
      <c r="R11" s="26">
        <f t="shared" si="7"/>
        <v>-74</v>
      </c>
      <c r="S11" s="26">
        <v>80</v>
      </c>
      <c r="T11" s="9"/>
      <c r="U11" s="1">
        <f t="shared" si="8"/>
        <v>25</v>
      </c>
      <c r="V11" s="1">
        <f t="shared" si="9"/>
        <v>33.222222222222221</v>
      </c>
      <c r="W11" s="1">
        <f>IFERROR(VLOOKUP(A11,[1]TDSheet!$A:$G,3,0),0)/5</f>
        <v>16</v>
      </c>
      <c r="X11" s="1">
        <v>11.4</v>
      </c>
      <c r="Y11" s="1">
        <v>10.199999999999999</v>
      </c>
      <c r="Z11" s="1">
        <v>14</v>
      </c>
      <c r="AA11" s="1">
        <v>18.2</v>
      </c>
      <c r="AB11" s="1">
        <v>0.8</v>
      </c>
      <c r="AC11" s="1">
        <v>19</v>
      </c>
      <c r="AD11" s="1">
        <v>10.8</v>
      </c>
      <c r="AE11" s="1">
        <v>11.8</v>
      </c>
      <c r="AF11" s="1">
        <v>15.4</v>
      </c>
      <c r="AG11" s="14" t="s">
        <v>42</v>
      </c>
      <c r="AH11" s="1">
        <f t="shared" si="5"/>
        <v>-34.78</v>
      </c>
      <c r="AI11" s="1">
        <f t="shared" si="10"/>
        <v>37.599999999999994</v>
      </c>
      <c r="AJ11" s="1"/>
      <c r="AK11" s="1"/>
      <c r="AL11" s="1"/>
      <c r="AM11" s="1">
        <f t="shared" si="11"/>
        <v>28.2</v>
      </c>
      <c r="AN11" s="1"/>
      <c r="AO11" s="1"/>
      <c r="AP11" s="1"/>
      <c r="AQ11" s="1"/>
      <c r="AR11" s="1"/>
      <c r="AS11" s="1"/>
      <c r="AT11" s="1">
        <v>60</v>
      </c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39</v>
      </c>
      <c r="C12" s="1">
        <v>174</v>
      </c>
      <c r="D12" s="1"/>
      <c r="E12" s="1">
        <v>20</v>
      </c>
      <c r="F12" s="9">
        <v>145</v>
      </c>
      <c r="G12" s="1">
        <v>148</v>
      </c>
      <c r="H12" s="7">
        <v>0.47</v>
      </c>
      <c r="I12" s="1">
        <v>75</v>
      </c>
      <c r="J12" s="1">
        <v>1010016092</v>
      </c>
      <c r="K12" s="1"/>
      <c r="L12" s="1"/>
      <c r="M12" s="1">
        <f t="shared" si="4"/>
        <v>20</v>
      </c>
      <c r="N12" s="1"/>
      <c r="O12" s="1"/>
      <c r="P12" s="1">
        <v>80</v>
      </c>
      <c r="Q12" s="1">
        <f t="shared" si="6"/>
        <v>4</v>
      </c>
      <c r="R12" s="26">
        <f t="shared" si="7"/>
        <v>-125</v>
      </c>
      <c r="S12" s="26">
        <v>80</v>
      </c>
      <c r="T12" s="9"/>
      <c r="U12" s="1">
        <f t="shared" si="8"/>
        <v>25</v>
      </c>
      <c r="V12" s="1">
        <f t="shared" si="9"/>
        <v>56.25</v>
      </c>
      <c r="W12" s="1">
        <f>IFERROR(VLOOKUP(A12,[1]TDSheet!$A:$G,3,0),0)/5</f>
        <v>8.6</v>
      </c>
      <c r="X12" s="1">
        <v>7.6</v>
      </c>
      <c r="Y12" s="1">
        <v>7.8</v>
      </c>
      <c r="Z12" s="1">
        <v>10</v>
      </c>
      <c r="AA12" s="1">
        <v>14.4</v>
      </c>
      <c r="AB12" s="1">
        <v>7</v>
      </c>
      <c r="AC12" s="1">
        <v>10</v>
      </c>
      <c r="AD12" s="1">
        <v>4.2</v>
      </c>
      <c r="AE12" s="1">
        <v>9.4</v>
      </c>
      <c r="AF12" s="1">
        <v>6.4</v>
      </c>
      <c r="AG12" s="24" t="s">
        <v>40</v>
      </c>
      <c r="AH12" s="1">
        <f t="shared" si="5"/>
        <v>-58.75</v>
      </c>
      <c r="AI12" s="1">
        <f t="shared" si="10"/>
        <v>37.599999999999994</v>
      </c>
      <c r="AJ12" s="1"/>
      <c r="AK12" s="1"/>
      <c r="AL12" s="1"/>
      <c r="AM12" s="1">
        <f t="shared" si="11"/>
        <v>37.599999999999994</v>
      </c>
      <c r="AN12" s="1"/>
      <c r="AO12" s="1"/>
      <c r="AP12" s="1"/>
      <c r="AQ12" s="1"/>
      <c r="AR12" s="1"/>
      <c r="AS12" s="1"/>
      <c r="AT12" s="1">
        <v>80</v>
      </c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39</v>
      </c>
      <c r="C13" s="1">
        <v>260</v>
      </c>
      <c r="D13" s="1"/>
      <c r="E13" s="1">
        <v>26</v>
      </c>
      <c r="F13" s="9">
        <v>218</v>
      </c>
      <c r="G13" s="1">
        <v>230</v>
      </c>
      <c r="H13" s="7">
        <v>0.47</v>
      </c>
      <c r="I13" s="1">
        <v>75</v>
      </c>
      <c r="J13" s="1">
        <v>1010015952</v>
      </c>
      <c r="K13" s="1"/>
      <c r="L13" s="1"/>
      <c r="M13" s="1">
        <f t="shared" si="4"/>
        <v>26</v>
      </c>
      <c r="N13" s="1"/>
      <c r="O13" s="1"/>
      <c r="P13" s="1"/>
      <c r="Q13" s="1">
        <f t="shared" si="6"/>
        <v>5.2</v>
      </c>
      <c r="R13" s="26">
        <f t="shared" si="7"/>
        <v>-88</v>
      </c>
      <c r="S13" s="26">
        <v>80</v>
      </c>
      <c r="T13" s="9"/>
      <c r="U13" s="1">
        <f t="shared" si="8"/>
        <v>25</v>
      </c>
      <c r="V13" s="1">
        <f t="shared" si="9"/>
        <v>41.92307692307692</v>
      </c>
      <c r="W13" s="1">
        <f>IFERROR(VLOOKUP(A13,[1]TDSheet!$A:$G,3,0),0)/5</f>
        <v>8.6</v>
      </c>
      <c r="X13" s="1">
        <v>3.2</v>
      </c>
      <c r="Y13" s="1">
        <v>5.6</v>
      </c>
      <c r="Z13" s="1">
        <v>8.6</v>
      </c>
      <c r="AA13" s="1">
        <v>14.8</v>
      </c>
      <c r="AB13" s="1">
        <v>6.4</v>
      </c>
      <c r="AC13" s="1">
        <v>14.6</v>
      </c>
      <c r="AD13" s="1">
        <v>3.4</v>
      </c>
      <c r="AE13" s="1">
        <v>6.8</v>
      </c>
      <c r="AF13" s="1">
        <v>7.4</v>
      </c>
      <c r="AG13" s="24" t="s">
        <v>40</v>
      </c>
      <c r="AH13" s="1">
        <f t="shared" si="5"/>
        <v>-41.36</v>
      </c>
      <c r="AI13" s="1">
        <f t="shared" si="10"/>
        <v>37.599999999999994</v>
      </c>
      <c r="AJ13" s="1"/>
      <c r="AK13" s="1"/>
      <c r="AL13" s="1"/>
      <c r="AM13" s="1">
        <f t="shared" si="11"/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9" t="s">
        <v>45</v>
      </c>
      <c r="B14" s="21" t="s">
        <v>39</v>
      </c>
      <c r="C14" s="21"/>
      <c r="D14" s="21"/>
      <c r="E14" s="21">
        <v>-2</v>
      </c>
      <c r="F14" s="9"/>
      <c r="G14" s="21"/>
      <c r="H14" s="22">
        <v>0</v>
      </c>
      <c r="I14" s="21">
        <v>55</v>
      </c>
      <c r="J14" s="21">
        <v>1010023348</v>
      </c>
      <c r="K14" s="21"/>
      <c r="L14" s="21"/>
      <c r="M14" s="21">
        <f t="shared" si="4"/>
        <v>-2</v>
      </c>
      <c r="N14" s="21"/>
      <c r="O14" s="21"/>
      <c r="P14" s="29">
        <v>0</v>
      </c>
      <c r="Q14" s="21">
        <v>40</v>
      </c>
      <c r="R14" s="26">
        <f>25*Q14-P14-F14</f>
        <v>1000</v>
      </c>
      <c r="S14" s="26"/>
      <c r="T14" s="9"/>
      <c r="U14" s="21">
        <f>(F14+P14+R14)/Q14</f>
        <v>25</v>
      </c>
      <c r="V14" s="21">
        <f>(F14+P14)/Q14</f>
        <v>0</v>
      </c>
      <c r="W14" s="21">
        <f>IFERROR(VLOOKUP(A14,[1]TDSheet!$A:$G,3,0),0)/5</f>
        <v>-1.8</v>
      </c>
      <c r="X14" s="21">
        <v>-2.4</v>
      </c>
      <c r="Y14" s="21">
        <v>38.799999999999997</v>
      </c>
      <c r="Z14" s="21">
        <v>-1</v>
      </c>
      <c r="AA14" s="21">
        <v>48</v>
      </c>
      <c r="AB14" s="21">
        <v>26.8</v>
      </c>
      <c r="AC14" s="21">
        <v>47.2</v>
      </c>
      <c r="AD14" s="21">
        <v>43.6</v>
      </c>
      <c r="AE14" s="21">
        <v>27</v>
      </c>
      <c r="AF14" s="21">
        <v>39.6</v>
      </c>
      <c r="AG14" s="23" t="s">
        <v>62</v>
      </c>
      <c r="AH14" s="21">
        <f t="shared" si="5"/>
        <v>0</v>
      </c>
      <c r="AI14" s="1">
        <f t="shared" si="10"/>
        <v>0</v>
      </c>
      <c r="AJ14" s="1"/>
      <c r="AK14" s="1"/>
      <c r="AL14" s="1"/>
      <c r="AM14" s="1">
        <f>P14*H14</f>
        <v>0</v>
      </c>
      <c r="AN14" s="1"/>
      <c r="AO14" s="1"/>
      <c r="AP14" s="1"/>
      <c r="AQ14" s="1"/>
      <c r="AR14" s="1"/>
      <c r="AS14" s="1"/>
      <c r="AT14" s="21">
        <v>500</v>
      </c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39</v>
      </c>
      <c r="C15" s="1">
        <v>200</v>
      </c>
      <c r="D15" s="1"/>
      <c r="E15" s="1">
        <v>198</v>
      </c>
      <c r="F15" s="9"/>
      <c r="G15" s="1"/>
      <c r="H15" s="7">
        <v>0.375</v>
      </c>
      <c r="I15" s="1">
        <v>55</v>
      </c>
      <c r="J15" s="1">
        <v>1010022954</v>
      </c>
      <c r="K15" s="1"/>
      <c r="L15" s="1"/>
      <c r="M15" s="1">
        <f t="shared" si="4"/>
        <v>198</v>
      </c>
      <c r="N15" s="1"/>
      <c r="O15" s="1"/>
      <c r="P15" s="1">
        <v>500</v>
      </c>
      <c r="Q15" s="1">
        <f t="shared" si="6"/>
        <v>39.6</v>
      </c>
      <c r="R15" s="26">
        <f t="shared" si="7"/>
        <v>490</v>
      </c>
      <c r="S15" s="26">
        <v>700</v>
      </c>
      <c r="T15" s="9"/>
      <c r="U15" s="1">
        <f t="shared" si="8"/>
        <v>25</v>
      </c>
      <c r="V15" s="1">
        <f t="shared" si="9"/>
        <v>12.626262626262626</v>
      </c>
      <c r="W15" s="1">
        <f>IFERROR(VLOOKUP(A15,[1]TDSheet!$A:$G,3,0),0)/5</f>
        <v>67.599999999999994</v>
      </c>
      <c r="X15" s="1">
        <v>-7.2</v>
      </c>
      <c r="Y15" s="1">
        <v>41.4</v>
      </c>
      <c r="Z15" s="1">
        <v>37.6</v>
      </c>
      <c r="AA15" s="1">
        <v>60.8</v>
      </c>
      <c r="AB15" s="1">
        <v>21.8</v>
      </c>
      <c r="AC15" s="1">
        <v>46</v>
      </c>
      <c r="AD15" s="1">
        <v>32.799999999999997</v>
      </c>
      <c r="AE15" s="1">
        <v>29</v>
      </c>
      <c r="AF15" s="1">
        <v>48.8</v>
      </c>
      <c r="AG15" s="1" t="s">
        <v>47</v>
      </c>
      <c r="AH15" s="1">
        <f t="shared" si="5"/>
        <v>183.75</v>
      </c>
      <c r="AI15" s="1">
        <f t="shared" si="10"/>
        <v>262.5</v>
      </c>
      <c r="AJ15" s="1"/>
      <c r="AK15" s="1"/>
      <c r="AL15" s="1"/>
      <c r="AM15" s="1">
        <f t="shared" si="11"/>
        <v>187.5</v>
      </c>
      <c r="AN15" s="1"/>
      <c r="AO15" s="1"/>
      <c r="AP15" s="1"/>
      <c r="AQ15" s="1"/>
      <c r="AR15" s="1"/>
      <c r="AS15" s="1"/>
      <c r="AT15" s="1">
        <v>500</v>
      </c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39</v>
      </c>
      <c r="C16" s="1">
        <v>178</v>
      </c>
      <c r="D16" s="1"/>
      <c r="E16" s="1">
        <v>172</v>
      </c>
      <c r="F16" s="9">
        <v>0</v>
      </c>
      <c r="G16" s="1">
        <v>3</v>
      </c>
      <c r="H16" s="7">
        <v>0.375</v>
      </c>
      <c r="I16" s="1">
        <v>55</v>
      </c>
      <c r="J16" s="1">
        <v>1010016034</v>
      </c>
      <c r="K16" s="1"/>
      <c r="L16" s="1"/>
      <c r="M16" s="1">
        <f t="shared" si="4"/>
        <v>172</v>
      </c>
      <c r="N16" s="1"/>
      <c r="O16" s="1"/>
      <c r="P16" s="1">
        <v>500</v>
      </c>
      <c r="Q16" s="1">
        <f t="shared" si="6"/>
        <v>34.4</v>
      </c>
      <c r="R16" s="26">
        <f t="shared" si="7"/>
        <v>360</v>
      </c>
      <c r="S16" s="26">
        <v>600</v>
      </c>
      <c r="T16" s="9"/>
      <c r="U16" s="1">
        <f t="shared" si="8"/>
        <v>25</v>
      </c>
      <c r="V16" s="1">
        <f t="shared" si="9"/>
        <v>14.534883720930234</v>
      </c>
      <c r="W16" s="1">
        <f>IFERROR(VLOOKUP(A16,[1]TDSheet!$A:$G,3,0),0)/5</f>
        <v>55</v>
      </c>
      <c r="X16" s="1">
        <v>-2.4</v>
      </c>
      <c r="Y16" s="1">
        <v>38.200000000000003</v>
      </c>
      <c r="Z16" s="1">
        <v>9.1999999999999993</v>
      </c>
      <c r="AA16" s="1">
        <v>37</v>
      </c>
      <c r="AB16" s="1">
        <v>16.8</v>
      </c>
      <c r="AC16" s="1">
        <v>40</v>
      </c>
      <c r="AD16" s="1">
        <v>20.8</v>
      </c>
      <c r="AE16" s="1">
        <v>16.8</v>
      </c>
      <c r="AF16" s="1">
        <v>27.4</v>
      </c>
      <c r="AG16" s="1" t="s">
        <v>49</v>
      </c>
      <c r="AH16" s="1">
        <f t="shared" si="5"/>
        <v>135</v>
      </c>
      <c r="AI16" s="1">
        <f t="shared" si="10"/>
        <v>225</v>
      </c>
      <c r="AJ16" s="1"/>
      <c r="AK16" s="1"/>
      <c r="AL16" s="1"/>
      <c r="AM16" s="1">
        <f t="shared" si="11"/>
        <v>187.5</v>
      </c>
      <c r="AN16" s="1"/>
      <c r="AO16" s="1"/>
      <c r="AP16" s="1"/>
      <c r="AQ16" s="1"/>
      <c r="AR16" s="1"/>
      <c r="AS16" s="1"/>
      <c r="AT16" s="1">
        <v>500</v>
      </c>
      <c r="AU16" s="1"/>
      <c r="AV16" s="1"/>
      <c r="AW16" s="1"/>
      <c r="AX16" s="1"/>
      <c r="AY16" s="1"/>
    </row>
    <row r="17" spans="1:51" x14ac:dyDescent="0.25">
      <c r="A17" s="29" t="s">
        <v>50</v>
      </c>
      <c r="B17" s="1" t="s">
        <v>39</v>
      </c>
      <c r="C17" s="1"/>
      <c r="D17" s="1"/>
      <c r="E17" s="1"/>
      <c r="F17" s="9"/>
      <c r="G17" s="1"/>
      <c r="H17" s="7">
        <v>0.43</v>
      </c>
      <c r="I17" s="1">
        <v>55</v>
      </c>
      <c r="J17" s="1">
        <v>1010016024</v>
      </c>
      <c r="K17" s="1"/>
      <c r="L17" s="1"/>
      <c r="M17" s="1">
        <f t="shared" si="4"/>
        <v>0</v>
      </c>
      <c r="N17" s="1"/>
      <c r="O17" s="1"/>
      <c r="P17" s="29">
        <v>0</v>
      </c>
      <c r="Q17" s="1">
        <f t="shared" si="6"/>
        <v>0</v>
      </c>
      <c r="R17" s="26">
        <f t="shared" si="7"/>
        <v>0</v>
      </c>
      <c r="S17" s="26"/>
      <c r="T17" s="9"/>
      <c r="U17" s="1" t="e">
        <f t="shared" si="8"/>
        <v>#DIV/0!</v>
      </c>
      <c r="V17" s="1" t="e">
        <f t="shared" si="9"/>
        <v>#DIV/0!</v>
      </c>
      <c r="W17" s="1">
        <f>IFERROR(VLOOKUP(A17,[1]TDSheet!$A:$G,3,0),0)/5</f>
        <v>0</v>
      </c>
      <c r="X17" s="1">
        <v>0</v>
      </c>
      <c r="Y17" s="1">
        <v>11.6</v>
      </c>
      <c r="Z17" s="1">
        <v>-0.4</v>
      </c>
      <c r="AA17" s="1">
        <v>8</v>
      </c>
      <c r="AB17" s="1">
        <v>-0.4</v>
      </c>
      <c r="AC17" s="1">
        <v>15.2</v>
      </c>
      <c r="AD17" s="1">
        <v>2.2000000000000002</v>
      </c>
      <c r="AE17" s="1">
        <v>4.2</v>
      </c>
      <c r="AF17" s="1">
        <v>19.600000000000001</v>
      </c>
      <c r="AG17" s="17" t="s">
        <v>65</v>
      </c>
      <c r="AH17" s="1">
        <f t="shared" si="5"/>
        <v>0</v>
      </c>
      <c r="AI17" s="1">
        <f t="shared" si="10"/>
        <v>0</v>
      </c>
      <c r="AJ17" s="1"/>
      <c r="AK17" s="1"/>
      <c r="AL17" s="1"/>
      <c r="AM17" s="1">
        <f t="shared" si="11"/>
        <v>0</v>
      </c>
      <c r="AN17" s="1"/>
      <c r="AO17" s="1"/>
      <c r="AP17" s="1"/>
      <c r="AQ17" s="1"/>
      <c r="AR17" s="1"/>
      <c r="AS17" s="1"/>
      <c r="AT17" s="1">
        <v>140</v>
      </c>
      <c r="AU17" s="1"/>
      <c r="AV17" s="1"/>
      <c r="AW17" s="1"/>
      <c r="AX17" s="1"/>
      <c r="AY17" s="1"/>
    </row>
    <row r="18" spans="1:51" x14ac:dyDescent="0.25">
      <c r="A18" s="1" t="s">
        <v>51</v>
      </c>
      <c r="B18" s="1" t="s">
        <v>39</v>
      </c>
      <c r="C18" s="1">
        <v>1</v>
      </c>
      <c r="D18" s="1"/>
      <c r="E18" s="1">
        <v>-6</v>
      </c>
      <c r="F18" s="9"/>
      <c r="G18" s="1"/>
      <c r="H18" s="7">
        <v>0.375</v>
      </c>
      <c r="I18" s="1">
        <v>55</v>
      </c>
      <c r="J18" s="1">
        <v>1010023122</v>
      </c>
      <c r="K18" s="1"/>
      <c r="L18" s="1"/>
      <c r="M18" s="1">
        <f t="shared" si="4"/>
        <v>-6</v>
      </c>
      <c r="N18" s="1"/>
      <c r="O18" s="1"/>
      <c r="P18" s="1">
        <v>300</v>
      </c>
      <c r="Q18" s="1">
        <v>35</v>
      </c>
      <c r="R18" s="26">
        <f t="shared" si="7"/>
        <v>575</v>
      </c>
      <c r="S18" s="26">
        <v>700</v>
      </c>
      <c r="T18" s="9"/>
      <c r="U18" s="1">
        <f t="shared" si="8"/>
        <v>25</v>
      </c>
      <c r="V18" s="1">
        <f t="shared" si="9"/>
        <v>8.5714285714285712</v>
      </c>
      <c r="W18" s="1">
        <f>IFERROR(VLOOKUP(A18,[1]TDSheet!$A:$G,3,0),0)/5</f>
        <v>57</v>
      </c>
      <c r="X18" s="1">
        <v>10.199999999999999</v>
      </c>
      <c r="Y18" s="1">
        <v>38.200000000000003</v>
      </c>
      <c r="Z18" s="1">
        <v>16.8</v>
      </c>
      <c r="AA18" s="1">
        <v>22</v>
      </c>
      <c r="AB18" s="1">
        <v>20.6</v>
      </c>
      <c r="AC18" s="1">
        <v>33.6</v>
      </c>
      <c r="AD18" s="1">
        <v>16.600000000000001</v>
      </c>
      <c r="AE18" s="1">
        <v>23.6</v>
      </c>
      <c r="AF18" s="1">
        <v>32</v>
      </c>
      <c r="AG18" s="1"/>
      <c r="AH18" s="1">
        <f t="shared" si="5"/>
        <v>215.625</v>
      </c>
      <c r="AI18" s="1">
        <f t="shared" si="10"/>
        <v>262.5</v>
      </c>
      <c r="AJ18" s="1"/>
      <c r="AK18" s="1"/>
      <c r="AL18" s="1"/>
      <c r="AM18" s="1">
        <f t="shared" si="11"/>
        <v>112.5</v>
      </c>
      <c r="AN18" s="1"/>
      <c r="AO18" s="1"/>
      <c r="AP18" s="1"/>
      <c r="AQ18" s="1"/>
      <c r="AR18" s="1"/>
      <c r="AS18" s="1"/>
      <c r="AT18" s="1">
        <v>300</v>
      </c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39</v>
      </c>
      <c r="C19" s="1">
        <v>701</v>
      </c>
      <c r="D19" s="1"/>
      <c r="E19" s="1">
        <v>3</v>
      </c>
      <c r="F19" s="9">
        <v>696</v>
      </c>
      <c r="G19" s="1">
        <v>696</v>
      </c>
      <c r="H19" s="7">
        <v>0.28000000000000003</v>
      </c>
      <c r="I19" s="1">
        <v>120</v>
      </c>
      <c r="J19" s="1">
        <v>1010030636</v>
      </c>
      <c r="K19" s="1"/>
      <c r="L19" s="1"/>
      <c r="M19" s="1">
        <f t="shared" si="4"/>
        <v>3</v>
      </c>
      <c r="N19" s="1"/>
      <c r="O19" s="1"/>
      <c r="P19" s="1"/>
      <c r="Q19" s="1">
        <f t="shared" si="6"/>
        <v>0.6</v>
      </c>
      <c r="R19" s="26">
        <f t="shared" si="7"/>
        <v>-681</v>
      </c>
      <c r="S19" s="26"/>
      <c r="T19" s="9"/>
      <c r="U19" s="1">
        <f t="shared" si="8"/>
        <v>25</v>
      </c>
      <c r="V19" s="1">
        <f t="shared" si="9"/>
        <v>1160</v>
      </c>
      <c r="W19" s="1">
        <f>IFERROR(VLOOKUP(A19,[1]TDSheet!$A:$G,3,0),0)/5</f>
        <v>2.4</v>
      </c>
      <c r="X19" s="1">
        <v>7.2</v>
      </c>
      <c r="Y19" s="1">
        <v>5</v>
      </c>
      <c r="Z19" s="1">
        <v>1.2</v>
      </c>
      <c r="AA19" s="1">
        <v>4.4000000000000004</v>
      </c>
      <c r="AB19" s="1">
        <v>1</v>
      </c>
      <c r="AC19" s="1">
        <v>8.8000000000000007</v>
      </c>
      <c r="AD19" s="1">
        <v>0.2</v>
      </c>
      <c r="AE19" s="1">
        <v>2</v>
      </c>
      <c r="AF19" s="1">
        <v>3.4</v>
      </c>
      <c r="AG19" s="24" t="s">
        <v>53</v>
      </c>
      <c r="AH19" s="1">
        <f t="shared" si="5"/>
        <v>-190.68</v>
      </c>
      <c r="AI19" s="1">
        <f t="shared" si="10"/>
        <v>0</v>
      </c>
      <c r="AJ19" s="1"/>
      <c r="AK19" s="1"/>
      <c r="AL19" s="1"/>
      <c r="AM19" s="1">
        <f t="shared" si="11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29" t="s">
        <v>54</v>
      </c>
      <c r="B20" s="1" t="s">
        <v>39</v>
      </c>
      <c r="C20" s="1">
        <v>300</v>
      </c>
      <c r="D20" s="1"/>
      <c r="E20" s="1">
        <v>5</v>
      </c>
      <c r="F20" s="9"/>
      <c r="G20" s="1"/>
      <c r="H20" s="7">
        <v>0.3</v>
      </c>
      <c r="I20" s="1">
        <v>120</v>
      </c>
      <c r="J20" s="1">
        <v>1010030879</v>
      </c>
      <c r="K20" s="1"/>
      <c r="L20" s="1"/>
      <c r="M20" s="1">
        <f t="shared" si="4"/>
        <v>5</v>
      </c>
      <c r="N20" s="1"/>
      <c r="O20" s="1"/>
      <c r="P20" s="1"/>
      <c r="Q20" s="1">
        <f t="shared" si="6"/>
        <v>1</v>
      </c>
      <c r="R20" s="26">
        <f t="shared" si="7"/>
        <v>25</v>
      </c>
      <c r="S20" s="26"/>
      <c r="T20" s="9"/>
      <c r="U20" s="1">
        <f t="shared" si="8"/>
        <v>25</v>
      </c>
      <c r="V20" s="1">
        <f t="shared" si="9"/>
        <v>0</v>
      </c>
      <c r="W20" s="1">
        <f>IFERROR(VLOOKUP(A20,[1]TDSheet!$A:$G,3,0),0)/5</f>
        <v>10.199999999999999</v>
      </c>
      <c r="X20" s="1">
        <v>7</v>
      </c>
      <c r="Y20" s="1">
        <v>5.4</v>
      </c>
      <c r="Z20" s="1">
        <v>-0.2</v>
      </c>
      <c r="AA20" s="1">
        <v>4.8</v>
      </c>
      <c r="AB20" s="1">
        <v>1</v>
      </c>
      <c r="AC20" s="1">
        <v>12.2</v>
      </c>
      <c r="AD20" s="1">
        <v>1.4</v>
      </c>
      <c r="AE20" s="1">
        <v>4.5999999999999996</v>
      </c>
      <c r="AF20" s="1">
        <v>-0.4</v>
      </c>
      <c r="AG20" s="17" t="s">
        <v>67</v>
      </c>
      <c r="AH20" s="1">
        <f t="shared" si="5"/>
        <v>7.5</v>
      </c>
      <c r="AI20" s="1">
        <f t="shared" si="10"/>
        <v>0</v>
      </c>
      <c r="AJ20" s="1"/>
      <c r="AK20" s="1"/>
      <c r="AL20" s="1"/>
      <c r="AM20" s="1">
        <f t="shared" si="11"/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55</v>
      </c>
      <c r="B21" s="1" t="s">
        <v>39</v>
      </c>
      <c r="C21" s="1">
        <v>344</v>
      </c>
      <c r="D21" s="1"/>
      <c r="E21" s="1">
        <v>59</v>
      </c>
      <c r="F21" s="9">
        <v>239</v>
      </c>
      <c r="G21" s="1">
        <v>269</v>
      </c>
      <c r="H21" s="7">
        <v>0.3</v>
      </c>
      <c r="I21" s="1">
        <v>150</v>
      </c>
      <c r="J21" s="1">
        <v>1010023983</v>
      </c>
      <c r="K21" s="1"/>
      <c r="L21" s="1"/>
      <c r="M21" s="1">
        <f t="shared" si="4"/>
        <v>59</v>
      </c>
      <c r="N21" s="1"/>
      <c r="O21" s="1"/>
      <c r="P21" s="1">
        <v>250</v>
      </c>
      <c r="Q21" s="1">
        <v>20</v>
      </c>
      <c r="R21" s="26">
        <f t="shared" si="7"/>
        <v>11</v>
      </c>
      <c r="S21" s="26">
        <v>80</v>
      </c>
      <c r="T21" s="9"/>
      <c r="U21" s="1">
        <f t="shared" si="8"/>
        <v>25</v>
      </c>
      <c r="V21" s="1">
        <f t="shared" si="9"/>
        <v>24.45</v>
      </c>
      <c r="W21" s="1">
        <f>IFERROR(VLOOKUP(A21,[1]TDSheet!$A:$G,3,0),0)/5</f>
        <v>20.399999999999999</v>
      </c>
      <c r="X21" s="1">
        <v>18.600000000000001</v>
      </c>
      <c r="Y21" s="1">
        <v>31.4</v>
      </c>
      <c r="Z21" s="1">
        <v>14.4</v>
      </c>
      <c r="AA21" s="1">
        <v>27</v>
      </c>
      <c r="AB21" s="1">
        <v>-1.2</v>
      </c>
      <c r="AC21" s="1">
        <v>-1</v>
      </c>
      <c r="AD21" s="1">
        <v>-0.6</v>
      </c>
      <c r="AE21" s="1">
        <v>0.4</v>
      </c>
      <c r="AF21" s="1">
        <v>27.2</v>
      </c>
      <c r="AG21" s="24" t="s">
        <v>40</v>
      </c>
      <c r="AH21" s="1">
        <f t="shared" si="5"/>
        <v>3.3</v>
      </c>
      <c r="AI21" s="1">
        <f t="shared" si="10"/>
        <v>24</v>
      </c>
      <c r="AJ21" s="1"/>
      <c r="AK21" s="1"/>
      <c r="AL21" s="1"/>
      <c r="AM21" s="1">
        <f t="shared" si="11"/>
        <v>75</v>
      </c>
      <c r="AN21" s="1"/>
      <c r="AO21" s="1"/>
      <c r="AP21" s="1"/>
      <c r="AQ21" s="1"/>
      <c r="AR21" s="1"/>
      <c r="AS21" s="1"/>
      <c r="AT21" s="1">
        <v>250</v>
      </c>
      <c r="AU21" s="1"/>
      <c r="AV21" s="1"/>
      <c r="AW21" s="1"/>
      <c r="AX21" s="1"/>
      <c r="AY21" s="1"/>
    </row>
    <row r="22" spans="1:51" x14ac:dyDescent="0.25">
      <c r="A22" s="1" t="s">
        <v>56</v>
      </c>
      <c r="B22" s="1" t="s">
        <v>39</v>
      </c>
      <c r="C22" s="1">
        <v>716</v>
      </c>
      <c r="D22" s="1"/>
      <c r="E22" s="1">
        <v>255</v>
      </c>
      <c r="F22" s="9">
        <v>392</v>
      </c>
      <c r="G22" s="1">
        <v>455</v>
      </c>
      <c r="H22" s="7">
        <v>0.2</v>
      </c>
      <c r="I22" s="1">
        <v>90</v>
      </c>
      <c r="J22" s="1">
        <v>1010025585</v>
      </c>
      <c r="K22" s="1"/>
      <c r="L22" s="1"/>
      <c r="M22" s="1">
        <f t="shared" si="4"/>
        <v>255</v>
      </c>
      <c r="N22" s="1"/>
      <c r="O22" s="1"/>
      <c r="P22" s="1">
        <v>500</v>
      </c>
      <c r="Q22" s="1">
        <f t="shared" si="6"/>
        <v>51</v>
      </c>
      <c r="R22" s="26">
        <f t="shared" si="7"/>
        <v>383</v>
      </c>
      <c r="S22" s="26">
        <v>500</v>
      </c>
      <c r="T22" s="9"/>
      <c r="U22" s="1">
        <f t="shared" si="8"/>
        <v>25</v>
      </c>
      <c r="V22" s="1">
        <f t="shared" si="9"/>
        <v>17.490196078431371</v>
      </c>
      <c r="W22" s="1">
        <f>IFERROR(VLOOKUP(A22,[1]TDSheet!$A:$G,3,0),0)/5</f>
        <v>63.4</v>
      </c>
      <c r="X22" s="1">
        <v>42.2</v>
      </c>
      <c r="Y22" s="1">
        <v>54.8</v>
      </c>
      <c r="Z22" s="1">
        <v>53.4</v>
      </c>
      <c r="AA22" s="1">
        <v>45.6</v>
      </c>
      <c r="AB22" s="1">
        <v>18.600000000000001</v>
      </c>
      <c r="AC22" s="1">
        <v>70</v>
      </c>
      <c r="AD22" s="1">
        <v>27.8</v>
      </c>
      <c r="AE22" s="1">
        <v>38.6</v>
      </c>
      <c r="AF22" s="1">
        <v>52.6</v>
      </c>
      <c r="AG22" s="1"/>
      <c r="AH22" s="1">
        <f t="shared" si="5"/>
        <v>76.600000000000009</v>
      </c>
      <c r="AI22" s="1">
        <f t="shared" si="10"/>
        <v>100</v>
      </c>
      <c r="AJ22" s="1"/>
      <c r="AK22" s="1"/>
      <c r="AL22" s="1"/>
      <c r="AM22" s="1">
        <f t="shared" si="11"/>
        <v>100</v>
      </c>
      <c r="AN22" s="1"/>
      <c r="AO22" s="1"/>
      <c r="AP22" s="1"/>
      <c r="AQ22" s="1"/>
      <c r="AR22" s="1"/>
      <c r="AS22" s="1"/>
      <c r="AT22" s="1">
        <v>500</v>
      </c>
      <c r="AU22" s="1"/>
      <c r="AV22" s="1"/>
      <c r="AW22" s="1"/>
      <c r="AX22" s="1"/>
      <c r="AY22" s="1"/>
    </row>
    <row r="23" spans="1:51" x14ac:dyDescent="0.25">
      <c r="A23" s="1" t="s">
        <v>57</v>
      </c>
      <c r="B23" s="1" t="s">
        <v>39</v>
      </c>
      <c r="C23" s="1">
        <v>175</v>
      </c>
      <c r="D23" s="1"/>
      <c r="E23" s="1">
        <v>154</v>
      </c>
      <c r="F23" s="9">
        <v>0</v>
      </c>
      <c r="G23" s="1">
        <v>13</v>
      </c>
      <c r="H23" s="7">
        <v>0.33</v>
      </c>
      <c r="I23" s="1">
        <v>55</v>
      </c>
      <c r="J23" s="1">
        <v>1010029655</v>
      </c>
      <c r="K23" s="1"/>
      <c r="L23" s="1"/>
      <c r="M23" s="1">
        <f t="shared" si="4"/>
        <v>154</v>
      </c>
      <c r="N23" s="1"/>
      <c r="O23" s="1"/>
      <c r="P23" s="1">
        <v>400</v>
      </c>
      <c r="Q23" s="1">
        <f t="shared" si="6"/>
        <v>30.8</v>
      </c>
      <c r="R23" s="26">
        <f t="shared" si="7"/>
        <v>370</v>
      </c>
      <c r="S23" s="26">
        <v>600</v>
      </c>
      <c r="T23" s="9"/>
      <c r="U23" s="1">
        <f t="shared" si="8"/>
        <v>25</v>
      </c>
      <c r="V23" s="1">
        <f t="shared" si="9"/>
        <v>12.987012987012987</v>
      </c>
      <c r="W23" s="1">
        <f>IFERROR(VLOOKUP(A23,[1]TDSheet!$A:$G,3,0),0)/5</f>
        <v>61.6</v>
      </c>
      <c r="X23" s="1">
        <v>-3.8</v>
      </c>
      <c r="Y23" s="1">
        <v>21.8</v>
      </c>
      <c r="Z23" s="1">
        <v>15.8</v>
      </c>
      <c r="AA23" s="1">
        <v>40</v>
      </c>
      <c r="AB23" s="1">
        <v>25.2</v>
      </c>
      <c r="AC23" s="1">
        <v>41.4</v>
      </c>
      <c r="AD23" s="1">
        <v>31.2</v>
      </c>
      <c r="AE23" s="1">
        <v>20.2</v>
      </c>
      <c r="AF23" s="1">
        <v>36.200000000000003</v>
      </c>
      <c r="AG23" s="1" t="s">
        <v>58</v>
      </c>
      <c r="AH23" s="1">
        <f t="shared" si="5"/>
        <v>122.10000000000001</v>
      </c>
      <c r="AI23" s="1">
        <f t="shared" si="10"/>
        <v>198</v>
      </c>
      <c r="AJ23" s="1"/>
      <c r="AK23" s="1"/>
      <c r="AL23" s="1"/>
      <c r="AM23" s="1">
        <f t="shared" si="11"/>
        <v>132</v>
      </c>
      <c r="AN23" s="1"/>
      <c r="AO23" s="1"/>
      <c r="AP23" s="1"/>
      <c r="AQ23" s="1"/>
      <c r="AR23" s="1"/>
      <c r="AS23" s="1"/>
      <c r="AT23" s="1">
        <v>400</v>
      </c>
      <c r="AU23" s="1"/>
      <c r="AV23" s="1"/>
      <c r="AW23" s="1"/>
      <c r="AX23" s="1"/>
      <c r="AY23" s="1"/>
    </row>
    <row r="24" spans="1:51" x14ac:dyDescent="0.25">
      <c r="A24" s="9" t="s">
        <v>59</v>
      </c>
      <c r="B24" s="1" t="s">
        <v>39</v>
      </c>
      <c r="C24" s="1"/>
      <c r="D24" s="1"/>
      <c r="E24" s="1">
        <v>-12</v>
      </c>
      <c r="F24" s="9"/>
      <c r="G24" s="1"/>
      <c r="H24" s="7">
        <v>0.375</v>
      </c>
      <c r="I24" s="1">
        <v>55</v>
      </c>
      <c r="J24" s="1">
        <v>1010022952</v>
      </c>
      <c r="K24" s="1"/>
      <c r="L24" s="1"/>
      <c r="M24" s="1">
        <f t="shared" si="4"/>
        <v>-12</v>
      </c>
      <c r="N24" s="1"/>
      <c r="O24" s="1"/>
      <c r="P24" s="1">
        <v>350</v>
      </c>
      <c r="Q24" s="1">
        <v>30</v>
      </c>
      <c r="R24" s="26">
        <f t="shared" si="7"/>
        <v>400</v>
      </c>
      <c r="S24" s="26">
        <v>600</v>
      </c>
      <c r="T24" s="9"/>
      <c r="U24" s="1">
        <f t="shared" si="8"/>
        <v>25</v>
      </c>
      <c r="V24" s="1">
        <f t="shared" si="9"/>
        <v>11.666666666666666</v>
      </c>
      <c r="W24" s="1">
        <f>IFERROR(VLOOKUP(A24,[1]TDSheet!$A:$G,3,0),0)/5</f>
        <v>45.6</v>
      </c>
      <c r="X24" s="1">
        <v>17.8</v>
      </c>
      <c r="Y24" s="1">
        <v>38.4</v>
      </c>
      <c r="Z24" s="1">
        <v>18.600000000000001</v>
      </c>
      <c r="AA24" s="1">
        <v>29.6</v>
      </c>
      <c r="AB24" s="1">
        <v>14.4</v>
      </c>
      <c r="AC24" s="1">
        <v>32.200000000000003</v>
      </c>
      <c r="AD24" s="1">
        <v>16.8</v>
      </c>
      <c r="AE24" s="1">
        <v>17</v>
      </c>
      <c r="AF24" s="1">
        <v>25.2</v>
      </c>
      <c r="AG24" s="10" t="s">
        <v>60</v>
      </c>
      <c r="AH24" s="1">
        <f t="shared" si="5"/>
        <v>150</v>
      </c>
      <c r="AI24" s="1">
        <f t="shared" si="10"/>
        <v>225</v>
      </c>
      <c r="AJ24" s="1"/>
      <c r="AK24" s="1"/>
      <c r="AL24" s="1"/>
      <c r="AM24" s="1">
        <f t="shared" si="11"/>
        <v>131.25</v>
      </c>
      <c r="AN24" s="1"/>
      <c r="AO24" s="1"/>
      <c r="AP24" s="1"/>
      <c r="AQ24" s="1"/>
      <c r="AR24" s="1"/>
      <c r="AS24" s="1"/>
      <c r="AT24" s="1">
        <v>350</v>
      </c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39</v>
      </c>
      <c r="C25" s="1">
        <v>118</v>
      </c>
      <c r="D25" s="1"/>
      <c r="E25" s="1">
        <v>118</v>
      </c>
      <c r="F25" s="9">
        <v>-9</v>
      </c>
      <c r="G25" s="1">
        <v>-9</v>
      </c>
      <c r="H25" s="7">
        <v>0.3</v>
      </c>
      <c r="I25" s="1">
        <v>150</v>
      </c>
      <c r="J25" s="1">
        <v>1010023830</v>
      </c>
      <c r="K25" s="1"/>
      <c r="L25" s="1"/>
      <c r="M25" s="1">
        <f t="shared" si="4"/>
        <v>118</v>
      </c>
      <c r="N25" s="1"/>
      <c r="O25" s="1"/>
      <c r="P25" s="1">
        <v>400</v>
      </c>
      <c r="Q25" s="1">
        <f t="shared" si="6"/>
        <v>23.6</v>
      </c>
      <c r="R25" s="26">
        <f t="shared" si="7"/>
        <v>199</v>
      </c>
      <c r="S25" s="31">
        <v>800</v>
      </c>
      <c r="T25" s="9"/>
      <c r="U25" s="1">
        <f t="shared" si="8"/>
        <v>25</v>
      </c>
      <c r="V25" s="1">
        <f t="shared" si="9"/>
        <v>16.567796610169491</v>
      </c>
      <c r="W25" s="1">
        <f>IFERROR(VLOOKUP(A25,[1]TDSheet!$A:$G,3,0),0)/5</f>
        <v>54.6</v>
      </c>
      <c r="X25" s="1">
        <v>-7.6</v>
      </c>
      <c r="Y25" s="1">
        <v>77.2</v>
      </c>
      <c r="Z25" s="1">
        <v>-0.6</v>
      </c>
      <c r="AA25" s="1">
        <v>-3.2</v>
      </c>
      <c r="AB25" s="1">
        <v>11.8</v>
      </c>
      <c r="AC25" s="1">
        <v>43.8</v>
      </c>
      <c r="AD25" s="1">
        <v>22.4</v>
      </c>
      <c r="AE25" s="1">
        <v>28.6</v>
      </c>
      <c r="AF25" s="1">
        <v>49.2</v>
      </c>
      <c r="AG25" s="1"/>
      <c r="AH25" s="1">
        <f t="shared" si="5"/>
        <v>59.699999999999996</v>
      </c>
      <c r="AI25" s="1">
        <f t="shared" si="10"/>
        <v>240</v>
      </c>
      <c r="AJ25" s="1"/>
      <c r="AK25" s="1"/>
      <c r="AL25" s="1"/>
      <c r="AM25" s="1">
        <f t="shared" si="11"/>
        <v>120</v>
      </c>
      <c r="AN25" s="1"/>
      <c r="AO25" s="1"/>
      <c r="AP25" s="1"/>
      <c r="AQ25" s="1"/>
      <c r="AR25" s="1"/>
      <c r="AS25" s="1"/>
      <c r="AT25" s="1">
        <v>400</v>
      </c>
      <c r="AU25" s="1"/>
      <c r="AV25" s="1"/>
      <c r="AW25" s="1"/>
      <c r="AX25" s="1"/>
      <c r="AY25" s="1"/>
    </row>
    <row r="26" spans="1:51" x14ac:dyDescent="0.25">
      <c r="A26" s="1"/>
      <c r="B26" s="1"/>
      <c r="C26" s="1"/>
      <c r="D26" s="1"/>
      <c r="E26" s="1"/>
      <c r="F26" s="1"/>
      <c r="G26" s="1"/>
      <c r="H26" s="7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9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1"/>
      <c r="H27" s="7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9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1"/>
      <c r="H28" s="7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9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1"/>
      <c r="H29" s="7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9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1"/>
      <c r="H30" s="7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9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1"/>
      <c r="H31" s="7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9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1"/>
      <c r="H32" s="7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9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1"/>
      <c r="H33" s="7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9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1"/>
      <c r="H34" s="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9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1"/>
      <c r="H35" s="7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9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1"/>
      <c r="H36" s="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9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1"/>
      <c r="H37" s="7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9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1"/>
      <c r="H38" s="7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9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1"/>
      <c r="H39" s="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9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1"/>
      <c r="H40" s="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9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1"/>
      <c r="H41" s="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9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1"/>
      <c r="H42" s="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9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1"/>
      <c r="H43" s="7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9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1"/>
      <c r="H44" s="7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9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1"/>
      <c r="H45" s="7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9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1"/>
      <c r="H46" s="7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9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1"/>
      <c r="H47" s="7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9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1"/>
      <c r="H48" s="7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9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1"/>
      <c r="H49" s="7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9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1"/>
      <c r="H50" s="7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9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1"/>
      <c r="H51" s="7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9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1"/>
      <c r="H52" s="7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9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1"/>
      <c r="H53" s="7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9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1"/>
      <c r="H54" s="7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9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1"/>
      <c r="H55" s="7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9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1"/>
      <c r="H56" s="7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9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1"/>
      <c r="H57" s="7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9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1"/>
      <c r="H58" s="7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9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1"/>
      <c r="H59" s="7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9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1"/>
      <c r="H60" s="7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9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1"/>
      <c r="H61" s="7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9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1"/>
      <c r="H62" s="7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9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1"/>
      <c r="H63" s="7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9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1"/>
      <c r="H64" s="7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9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1"/>
      <c r="H65" s="7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9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"/>
      <c r="H66" s="7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9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"/>
      <c r="H67" s="7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9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"/>
      <c r="H68" s="7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9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"/>
      <c r="H69" s="7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9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"/>
      <c r="H70" s="7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9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"/>
      <c r="H71" s="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9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"/>
      <c r="H72" s="7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9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"/>
      <c r="H73" s="7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9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"/>
      <c r="H74" s="7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9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"/>
      <c r="H75" s="7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9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"/>
      <c r="H76" s="7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9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"/>
      <c r="H77" s="7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9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"/>
      <c r="H78" s="7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9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"/>
      <c r="H79" s="7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9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"/>
      <c r="H80" s="7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9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"/>
      <c r="H81" s="7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9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"/>
      <c r="H82" s="7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9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"/>
      <c r="H83" s="7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9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"/>
      <c r="H84" s="7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9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"/>
      <c r="H85" s="7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9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"/>
      <c r="H86" s="7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9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1"/>
      <c r="H87" s="7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9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1"/>
      <c r="H88" s="7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9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1"/>
      <c r="H89" s="7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9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1"/>
      <c r="H90" s="7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9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1"/>
      <c r="H91" s="7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9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1"/>
      <c r="H92" s="7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9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1"/>
      <c r="H93" s="7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9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1"/>
      <c r="H94" s="7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9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1"/>
      <c r="H95" s="7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9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1"/>
      <c r="H96" s="7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9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1"/>
      <c r="H97" s="7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9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1"/>
      <c r="H98" s="7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9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1"/>
      <c r="H99" s="7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9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1"/>
      <c r="H100" s="7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9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"/>
      <c r="H101" s="7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9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"/>
      <c r="H102" s="7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9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"/>
      <c r="H103" s="7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9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"/>
      <c r="H104" s="7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9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"/>
      <c r="H105" s="7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9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"/>
      <c r="H106" s="7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9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"/>
      <c r="H107" s="7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9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"/>
      <c r="H108" s="7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9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"/>
      <c r="H109" s="7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9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"/>
      <c r="H110" s="7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9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"/>
      <c r="H111" s="7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9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"/>
      <c r="H112" s="7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9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"/>
      <c r="H113" s="7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9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"/>
      <c r="H114" s="7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9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"/>
      <c r="H115" s="7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9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"/>
      <c r="H116" s="7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9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"/>
      <c r="H117" s="7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9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"/>
      <c r="H118" s="7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9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"/>
      <c r="H119" s="7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9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"/>
      <c r="H120" s="7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9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"/>
      <c r="H121" s="7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9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"/>
      <c r="H122" s="7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9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"/>
      <c r="H123" s="7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9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"/>
      <c r="H124" s="7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9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"/>
      <c r="H125" s="7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9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"/>
      <c r="H126" s="7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9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"/>
      <c r="H127" s="7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9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"/>
      <c r="H128" s="7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9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"/>
      <c r="H129" s="7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9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"/>
      <c r="H130" s="7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9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"/>
      <c r="H131" s="7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9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"/>
      <c r="H132" s="7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9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"/>
      <c r="H133" s="7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9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"/>
      <c r="H134" s="7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9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"/>
      <c r="H135" s="7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9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"/>
      <c r="H136" s="7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9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"/>
      <c r="H137" s="7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9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"/>
      <c r="H138" s="7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9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"/>
      <c r="H139" s="7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9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"/>
      <c r="H140" s="7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9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"/>
      <c r="H141" s="7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9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"/>
      <c r="H142" s="7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9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"/>
      <c r="H143" s="7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9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"/>
      <c r="H144" s="7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9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"/>
      <c r="H145" s="7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9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"/>
      <c r="H146" s="7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9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"/>
      <c r="H147" s="7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9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"/>
      <c r="H148" s="7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9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"/>
      <c r="H149" s="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9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"/>
      <c r="H150" s="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9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"/>
      <c r="H151" s="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9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"/>
      <c r="H152" s="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9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"/>
      <c r="H153" s="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9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"/>
      <c r="H154" s="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9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"/>
      <c r="H155" s="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9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"/>
      <c r="H156" s="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9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"/>
      <c r="H157" s="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9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"/>
      <c r="H158" s="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9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"/>
      <c r="H159" s="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9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"/>
      <c r="H160" s="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9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"/>
      <c r="H161" s="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9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"/>
      <c r="H162" s="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9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"/>
      <c r="H163" s="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9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"/>
      <c r="H164" s="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9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"/>
      <c r="H165" s="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9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"/>
      <c r="H166" s="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9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"/>
      <c r="H167" s="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9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"/>
      <c r="H168" s="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9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"/>
      <c r="H169" s="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9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"/>
      <c r="H170" s="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9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"/>
      <c r="H171" s="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9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"/>
      <c r="H172" s="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9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"/>
      <c r="H173" s="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9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"/>
      <c r="H174" s="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9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"/>
      <c r="H175" s="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9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"/>
      <c r="H176" s="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9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"/>
      <c r="H177" s="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9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"/>
      <c r="H178" s="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9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"/>
      <c r="H179" s="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9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"/>
      <c r="H180" s="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9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"/>
      <c r="H181" s="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9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"/>
      <c r="H182" s="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9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"/>
      <c r="H183" s="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9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"/>
      <c r="H184" s="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9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"/>
      <c r="H185" s="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9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"/>
      <c r="H186" s="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9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"/>
      <c r="H187" s="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9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"/>
      <c r="H188" s="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9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"/>
      <c r="H189" s="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9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"/>
      <c r="H190" s="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9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"/>
      <c r="H191" s="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9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"/>
      <c r="H192" s="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9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"/>
      <c r="H193" s="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9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"/>
      <c r="H194" s="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9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"/>
      <c r="H195" s="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9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"/>
      <c r="H196" s="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9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"/>
      <c r="H197" s="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9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"/>
      <c r="H198" s="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9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"/>
      <c r="H199" s="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9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"/>
      <c r="H200" s="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9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"/>
      <c r="H201" s="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9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"/>
      <c r="H202" s="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9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"/>
      <c r="H203" s="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9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"/>
      <c r="H204" s="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9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"/>
      <c r="H205" s="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9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"/>
      <c r="H206" s="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9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"/>
      <c r="H207" s="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9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"/>
      <c r="H208" s="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9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"/>
      <c r="H209" s="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9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"/>
      <c r="H210" s="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9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"/>
      <c r="H211" s="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9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"/>
      <c r="H212" s="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9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"/>
      <c r="H213" s="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9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"/>
      <c r="H214" s="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9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"/>
      <c r="H215" s="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9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"/>
      <c r="H216" s="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9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"/>
      <c r="H217" s="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9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"/>
      <c r="H218" s="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9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"/>
      <c r="H219" s="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9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"/>
      <c r="H220" s="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9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"/>
      <c r="H221" s="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9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"/>
      <c r="H222" s="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9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"/>
      <c r="H223" s="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9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"/>
      <c r="H224" s="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9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"/>
      <c r="H225" s="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9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"/>
      <c r="H226" s="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9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"/>
      <c r="H227" s="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9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"/>
      <c r="H228" s="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9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"/>
      <c r="H229" s="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9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"/>
      <c r="H230" s="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9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"/>
      <c r="H231" s="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9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"/>
      <c r="H232" s="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9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"/>
      <c r="H233" s="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9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"/>
      <c r="H234" s="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9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"/>
      <c r="H235" s="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9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"/>
      <c r="H236" s="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9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"/>
      <c r="H237" s="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9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"/>
      <c r="H238" s="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9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"/>
      <c r="H239" s="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9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"/>
      <c r="H240" s="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9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"/>
      <c r="H241" s="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9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"/>
      <c r="H242" s="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9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"/>
      <c r="H243" s="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9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"/>
      <c r="H244" s="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9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"/>
      <c r="H245" s="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9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"/>
      <c r="H246" s="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9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"/>
      <c r="H247" s="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9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"/>
      <c r="H248" s="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9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"/>
      <c r="H249" s="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9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"/>
      <c r="H250" s="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9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"/>
      <c r="H251" s="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9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"/>
      <c r="H252" s="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9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"/>
      <c r="H253" s="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9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"/>
      <c r="H254" s="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9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"/>
      <c r="H255" s="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9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"/>
      <c r="H256" s="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9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"/>
      <c r="H257" s="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9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"/>
      <c r="H258" s="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9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"/>
      <c r="H259" s="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9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"/>
      <c r="H260" s="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9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"/>
      <c r="H261" s="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9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"/>
      <c r="H262" s="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9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"/>
      <c r="H263" s="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9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"/>
      <c r="H264" s="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9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"/>
      <c r="H265" s="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9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"/>
      <c r="H266" s="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9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"/>
      <c r="H267" s="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9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"/>
      <c r="H268" s="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9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"/>
      <c r="H269" s="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9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"/>
      <c r="H270" s="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9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"/>
      <c r="H271" s="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9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"/>
      <c r="H272" s="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9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"/>
      <c r="H273" s="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9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"/>
      <c r="H274" s="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9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"/>
      <c r="H275" s="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9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"/>
      <c r="H276" s="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9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"/>
      <c r="H277" s="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9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"/>
      <c r="H278" s="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9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"/>
      <c r="H279" s="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9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"/>
      <c r="H280" s="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9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"/>
      <c r="H281" s="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9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"/>
      <c r="H282" s="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9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"/>
      <c r="H283" s="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9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"/>
      <c r="H284" s="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9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"/>
      <c r="H285" s="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9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"/>
      <c r="H286" s="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9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"/>
      <c r="H287" s="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9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"/>
      <c r="H288" s="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9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"/>
      <c r="H289" s="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9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"/>
      <c r="H290" s="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9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"/>
      <c r="H291" s="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9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"/>
      <c r="H292" s="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9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"/>
      <c r="H293" s="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9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"/>
      <c r="H294" s="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9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"/>
      <c r="H295" s="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9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"/>
      <c r="H296" s="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9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"/>
      <c r="H297" s="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9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"/>
      <c r="H298" s="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9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"/>
      <c r="H299" s="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9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"/>
      <c r="H300" s="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9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"/>
      <c r="H301" s="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9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"/>
      <c r="H302" s="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9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"/>
      <c r="H303" s="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9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"/>
      <c r="H304" s="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9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"/>
      <c r="H305" s="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9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"/>
      <c r="H306" s="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9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"/>
      <c r="H307" s="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9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"/>
      <c r="H308" s="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9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"/>
      <c r="H309" s="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9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"/>
      <c r="H310" s="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9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"/>
      <c r="H311" s="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9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"/>
      <c r="H312" s="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9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"/>
      <c r="H313" s="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9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"/>
      <c r="H314" s="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9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"/>
      <c r="H315" s="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9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"/>
      <c r="H316" s="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9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"/>
      <c r="H317" s="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9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"/>
      <c r="H318" s="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9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"/>
      <c r="H319" s="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9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"/>
      <c r="H320" s="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9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"/>
      <c r="H321" s="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9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"/>
      <c r="H322" s="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9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"/>
      <c r="H323" s="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9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"/>
      <c r="H324" s="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9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"/>
      <c r="H325" s="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9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"/>
      <c r="H326" s="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9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"/>
      <c r="H327" s="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9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"/>
      <c r="H328" s="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9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"/>
      <c r="H329" s="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9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"/>
      <c r="H330" s="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9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"/>
      <c r="H331" s="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9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"/>
      <c r="H332" s="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9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"/>
      <c r="H333" s="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9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"/>
      <c r="H334" s="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9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"/>
      <c r="H335" s="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9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"/>
      <c r="H336" s="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9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"/>
      <c r="H337" s="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9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"/>
      <c r="H338" s="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9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"/>
      <c r="H339" s="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9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"/>
      <c r="H340" s="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9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"/>
      <c r="H341" s="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9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"/>
      <c r="H342" s="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9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"/>
      <c r="H343" s="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9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"/>
      <c r="H344" s="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9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"/>
      <c r="H345" s="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9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"/>
      <c r="H346" s="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9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"/>
      <c r="H347" s="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9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"/>
      <c r="H348" s="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9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"/>
      <c r="H349" s="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9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"/>
      <c r="H350" s="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9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"/>
      <c r="H351" s="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9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"/>
      <c r="H352" s="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9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"/>
      <c r="H353" s="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9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"/>
      <c r="H354" s="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9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"/>
      <c r="H355" s="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9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"/>
      <c r="H356" s="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9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"/>
      <c r="H357" s="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9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"/>
      <c r="H358" s="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9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"/>
      <c r="H359" s="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9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"/>
      <c r="H360" s="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9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"/>
      <c r="H361" s="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9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"/>
      <c r="H362" s="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9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"/>
      <c r="H363" s="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9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"/>
      <c r="H364" s="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9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"/>
      <c r="H365" s="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9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"/>
      <c r="H366" s="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9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"/>
      <c r="H367" s="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9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"/>
      <c r="H368" s="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9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"/>
      <c r="H369" s="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9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"/>
      <c r="H370" s="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9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"/>
      <c r="H371" s="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9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"/>
      <c r="H372" s="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9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"/>
      <c r="H373" s="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9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"/>
      <c r="H374" s="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9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"/>
      <c r="H375" s="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9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"/>
      <c r="H376" s="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9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"/>
      <c r="H377" s="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9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"/>
      <c r="H378" s="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9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"/>
      <c r="H379" s="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9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"/>
      <c r="H380" s="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9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"/>
      <c r="H381" s="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9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"/>
      <c r="H382" s="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9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"/>
      <c r="H383" s="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9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"/>
      <c r="H384" s="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9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"/>
      <c r="H385" s="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9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"/>
      <c r="H386" s="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9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"/>
      <c r="H387" s="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9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"/>
      <c r="H388" s="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9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"/>
      <c r="H389" s="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9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"/>
      <c r="H390" s="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9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"/>
      <c r="H391" s="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9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"/>
      <c r="H392" s="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9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"/>
      <c r="H393" s="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9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"/>
      <c r="H394" s="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9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"/>
      <c r="H395" s="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9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"/>
      <c r="H396" s="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9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"/>
      <c r="H397" s="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9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"/>
      <c r="H398" s="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9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"/>
      <c r="H399" s="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9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"/>
      <c r="H400" s="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9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"/>
      <c r="H401" s="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9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"/>
      <c r="H402" s="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9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"/>
      <c r="H403" s="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9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"/>
      <c r="H404" s="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9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"/>
      <c r="H405" s="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9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"/>
      <c r="H406" s="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9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"/>
      <c r="H407" s="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9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"/>
      <c r="H408" s="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9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"/>
      <c r="H409" s="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9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"/>
      <c r="H410" s="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9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"/>
      <c r="H411" s="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9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"/>
      <c r="H412" s="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9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"/>
      <c r="H413" s="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9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"/>
      <c r="H414" s="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9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"/>
      <c r="H415" s="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9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"/>
      <c r="H416" s="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9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"/>
      <c r="H417" s="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9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"/>
      <c r="H418" s="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9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"/>
      <c r="H419" s="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9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"/>
      <c r="H420" s="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9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"/>
      <c r="H421" s="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9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"/>
      <c r="H422" s="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9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"/>
      <c r="H423" s="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9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"/>
      <c r="H424" s="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9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"/>
      <c r="H425" s="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9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"/>
      <c r="H426" s="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9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"/>
      <c r="H427" s="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9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"/>
      <c r="H428" s="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9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"/>
      <c r="H429" s="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9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"/>
      <c r="H430" s="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9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"/>
      <c r="H431" s="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9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"/>
      <c r="H432" s="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9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"/>
      <c r="H433" s="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9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"/>
      <c r="H434" s="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9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"/>
      <c r="H435" s="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9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"/>
      <c r="H436" s="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9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"/>
      <c r="H437" s="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9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"/>
      <c r="H438" s="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9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"/>
      <c r="H439" s="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9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"/>
      <c r="H440" s="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9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"/>
      <c r="H441" s="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9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"/>
      <c r="H442" s="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9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"/>
      <c r="H443" s="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9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"/>
      <c r="H444" s="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9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"/>
      <c r="H445" s="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9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"/>
      <c r="H446" s="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9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"/>
      <c r="H447" s="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9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"/>
      <c r="H448" s="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9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"/>
      <c r="H449" s="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9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"/>
      <c r="H450" s="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9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"/>
      <c r="H451" s="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9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1"/>
      <c r="H452" s="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9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1"/>
      <c r="H453" s="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9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1"/>
      <c r="H454" s="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9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1"/>
      <c r="H455" s="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9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1"/>
      <c r="H456" s="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9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1"/>
      <c r="H457" s="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9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1"/>
      <c r="H458" s="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9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1"/>
      <c r="H459" s="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9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1"/>
      <c r="H460" s="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9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1"/>
      <c r="H461" s="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9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1"/>
      <c r="H462" s="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9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1"/>
      <c r="H463" s="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9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1"/>
      <c r="H464" s="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9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1"/>
      <c r="H465" s="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9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1"/>
      <c r="H466" s="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9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1"/>
      <c r="H467" s="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9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1"/>
      <c r="H468" s="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9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1"/>
      <c r="H469" s="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9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1"/>
      <c r="H470" s="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9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1"/>
      <c r="H471" s="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9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1"/>
      <c r="H472" s="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9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1"/>
      <c r="H473" s="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9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1"/>
      <c r="H474" s="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9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1"/>
      <c r="H475" s="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9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1"/>
      <c r="H476" s="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9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1"/>
      <c r="H477" s="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9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1"/>
      <c r="H478" s="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9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1"/>
      <c r="H479" s="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9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1"/>
      <c r="H480" s="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9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1"/>
      <c r="H481" s="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9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1"/>
      <c r="H482" s="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9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1"/>
      <c r="H483" s="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9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1"/>
      <c r="H484" s="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9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1"/>
      <c r="H485" s="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9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1"/>
      <c r="H486" s="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9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1"/>
      <c r="H487" s="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9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1"/>
      <c r="H488" s="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9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1"/>
      <c r="H489" s="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9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1"/>
      <c r="H490" s="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9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1"/>
      <c r="H491" s="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9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1"/>
      <c r="H492" s="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9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1"/>
      <c r="H493" s="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9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1"/>
      <c r="H494" s="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9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1"/>
      <c r="H495" s="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9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1"/>
      <c r="H496" s="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9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1"/>
      <c r="H497" s="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9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1"/>
      <c r="H498" s="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9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1"/>
      <c r="H499" s="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9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1"/>
      <c r="H500" s="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9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25" xr:uid="{70C937BD-301B-47C0-B95B-7CE41602CA6F}"/>
  <pageMargins left="0.75" right="0.75" top="1" bottom="1" header="0.5" footer="0.5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2025-08-25T12:49:19Z</dcterms:created>
  <dcterms:modified xsi:type="dcterms:W3CDTF">2025-08-26T12:07:04Z</dcterms:modified>
</cp:coreProperties>
</file>