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C57BCDF8-ACE8-4B55-BFCD-C40C4A1F80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6" i="1" l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2" i="1" s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Z340" i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Y327" i="1"/>
  <c r="BP331" i="1"/>
  <c r="BN331" i="1"/>
  <c r="Z331" i="1"/>
  <c r="Z333" i="1" s="1"/>
  <c r="S516" i="1"/>
  <c r="Y340" i="1"/>
  <c r="BP346" i="1"/>
  <c r="BN346" i="1"/>
  <c r="Z346" i="1"/>
  <c r="Z352" i="1" s="1"/>
  <c r="BP350" i="1"/>
  <c r="BN350" i="1"/>
  <c r="Z350" i="1"/>
  <c r="Z373" i="1"/>
  <c r="BP371" i="1"/>
  <c r="BN371" i="1"/>
  <c r="Z371" i="1"/>
  <c r="Z382" i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Z447" i="1" s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01" i="1" l="1"/>
  <c r="Z469" i="1"/>
  <c r="Z453" i="1"/>
  <c r="Z478" i="1"/>
  <c r="Z463" i="1"/>
  <c r="Z203" i="1"/>
  <c r="Z177" i="1"/>
  <c r="Z153" i="1"/>
  <c r="Z108" i="1"/>
  <c r="Z32" i="1"/>
  <c r="Y510" i="1"/>
  <c r="Y507" i="1"/>
  <c r="Z306" i="1"/>
  <c r="Y508" i="1"/>
  <c r="Z418" i="1"/>
  <c r="Z271" i="1"/>
  <c r="Z247" i="1"/>
  <c r="Z511" i="1" s="1"/>
  <c r="Y506" i="1"/>
  <c r="Y509" i="1" l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<sst xmlns="http://schemas.openxmlformats.org/spreadsheetml/2006/main" count="2241" uniqueCount="798">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</sst>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4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18.518518518518519</v>
      </c>
      <c r="Y44" s="561">
        <f>IFERROR(Y41/H41,"0")+IFERROR(Y42/H42,"0")+IFERROR(Y43/H43,"0")</f>
        <v>19</v>
      </c>
      <c r="Z44" s="561">
        <f>IFERROR(IF(Z41="",0,Z41),"0")+IFERROR(IF(Z42="",0,Z42),"0")+IFERROR(IF(Z43="",0,Z43),"0")</f>
        <v>0.36062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200</v>
      </c>
      <c r="Y45" s="561">
        <f>IFERROR(SUM(Y41:Y43),"0")</f>
        <v>205.20000000000002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600</v>
      </c>
      <c r="Y61" s="560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55.55555555555555</v>
      </c>
      <c r="Y65" s="561">
        <f>IFERROR(Y61/H61,"0")+IFERROR(Y62/H62,"0")+IFERROR(Y63/H63,"0")+IFERROR(Y64/H64,"0")</f>
        <v>56</v>
      </c>
      <c r="Z65" s="561">
        <f>IFERROR(IF(Z61="",0,Z61),"0")+IFERROR(IF(Z62="",0,Z62),"0")+IFERROR(IF(Z63="",0,Z63),"0")+IFERROR(IF(Z64="",0,Z64),"0")</f>
        <v>1.06288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600</v>
      </c>
      <c r="Y66" s="561">
        <f>IFERROR(SUM(Y61:Y64),"0")</f>
        <v>604.80000000000007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1400</v>
      </c>
      <c r="Y252" s="560">
        <f>IFERROR(IF(X252="",0,CEILING((X252/$H252),1)*$H252),"")</f>
        <v>1404</v>
      </c>
      <c r="Z252" s="36">
        <f>IFERROR(IF(Y252=0,"",ROUNDUP(Y252/H252,0)*0.01898),"")</f>
        <v>2.4674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1456.3888888888887</v>
      </c>
      <c r="BN252" s="64">
        <f>IFERROR(Y252*I252/H252,"0")</f>
        <v>1460.5499999999997</v>
      </c>
      <c r="BO252" s="64">
        <f>IFERROR(1/J252*(X252/H252),"0")</f>
        <v>2.0254629629629628</v>
      </c>
      <c r="BP252" s="64">
        <f>IFERROR(1/J252*(Y252/H252),"0")</f>
        <v>2.03125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129.62962962962962</v>
      </c>
      <c r="Y256" s="561">
        <f>IFERROR(Y251/H251,"0")+IFERROR(Y252/H252,"0")+IFERROR(Y253/H253,"0")+IFERROR(Y254/H254,"0")+IFERROR(Y255/H255,"0")</f>
        <v>130</v>
      </c>
      <c r="Z256" s="561">
        <f>IFERROR(IF(Z251="",0,Z251),"0")+IFERROR(IF(Z252="",0,Z252),"0")+IFERROR(IF(Z253="",0,Z253),"0")+IFERROR(IF(Z254="",0,Z254),"0")+IFERROR(IF(Z255="",0,Z255),"0")</f>
        <v>2.4674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1400</v>
      </c>
      <c r="Y257" s="561">
        <f>IFERROR(SUM(Y251:Y255),"0")</f>
        <v>1404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900</v>
      </c>
      <c r="Y300" s="560">
        <f t="shared" si="42"/>
        <v>903</v>
      </c>
      <c r="Z300" s="36">
        <f>IFERROR(IF(Y300=0,"",ROUNDUP(Y300/H300,0)*0.00902),"")</f>
        <v>1.9393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957.85714285714278</v>
      </c>
      <c r="BN300" s="64">
        <f t="shared" si="44"/>
        <v>961.05</v>
      </c>
      <c r="BO300" s="64">
        <f t="shared" si="45"/>
        <v>1.6233766233766234</v>
      </c>
      <c r="BP300" s="64">
        <f t="shared" si="46"/>
        <v>1.6287878787878789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214.28571428571428</v>
      </c>
      <c r="Y306" s="561">
        <f>IFERROR(Y299/H299,"0")+IFERROR(Y300/H300,"0")+IFERROR(Y301/H301,"0")+IFERROR(Y302/H302,"0")+IFERROR(Y303/H303,"0")+IFERROR(Y304/H304,"0")+IFERROR(Y305/H305,"0")</f>
        <v>215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1.9393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900</v>
      </c>
      <c r="Y307" s="561">
        <f>IFERROR(SUM(Y299:Y305),"0")</f>
        <v>903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7100</v>
      </c>
      <c r="Y309" s="560">
        <f>IFERROR(IF(X309="",0,CEILING((X309/$H309),1)*$H309),"")</f>
        <v>7105.8</v>
      </c>
      <c r="Z309" s="36">
        <f>IFERROR(IF(Y309=0,"",ROUNDUP(Y309/H309,0)*0.01898),"")</f>
        <v>17.290780000000002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7566.961538461539</v>
      </c>
      <c r="BN309" s="64">
        <f>IFERROR(Y309*I309/H309,"0")</f>
        <v>7573.1430000000009</v>
      </c>
      <c r="BO309" s="64">
        <f>IFERROR(1/J309*(X309/H309),"0")</f>
        <v>14.222756410256411</v>
      </c>
      <c r="BP309" s="64">
        <f>IFERROR(1/J309*(Y309/H309),"0")</f>
        <v>14.234375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910.25641025641028</v>
      </c>
      <c r="Y314" s="561">
        <f>IFERROR(Y309/H309,"0")+IFERROR(Y310/H310,"0")+IFERROR(Y311/H311,"0")+IFERROR(Y312/H312,"0")+IFERROR(Y313/H313,"0")</f>
        <v>911</v>
      </c>
      <c r="Z314" s="561">
        <f>IFERROR(IF(Z309="",0,Z309),"0")+IFERROR(IF(Z310="",0,Z310),"0")+IFERROR(IF(Z311="",0,Z311),"0")+IFERROR(IF(Z312="",0,Z312),"0")+IFERROR(IF(Z313="",0,Z313),"0")</f>
        <v>17.290780000000002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7100</v>
      </c>
      <c r="Y315" s="561">
        <f>IFERROR(SUM(Y309:Y313),"0")</f>
        <v>7105.8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300</v>
      </c>
      <c r="Y317" s="560">
        <f>IFERROR(IF(X317="",0,CEILING((X317/$H317),1)*$H317),"")</f>
        <v>302.40000000000003</v>
      </c>
      <c r="Z317" s="36">
        <f>IFERROR(IF(Y317=0,"",ROUNDUP(Y317/H317,0)*0.01898),"")</f>
        <v>0.68328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318.53571428571428</v>
      </c>
      <c r="BN317" s="64">
        <f>IFERROR(Y317*I317/H317,"0")</f>
        <v>321.084</v>
      </c>
      <c r="BO317" s="64">
        <f>IFERROR(1/J317*(X317/H317),"0")</f>
        <v>0.5580357142857143</v>
      </c>
      <c r="BP317" s="64">
        <f>IFERROR(1/J317*(Y317/H317),"0")</f>
        <v>0.5625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900</v>
      </c>
      <c r="Y318" s="560">
        <f>IFERROR(IF(X318="",0,CEILING((X318/$H318),1)*$H318),"")</f>
        <v>904.8</v>
      </c>
      <c r="Z318" s="36">
        <f>IFERROR(IF(Y318=0,"",ROUNDUP(Y318/H318,0)*0.01898),"")</f>
        <v>2.2016800000000001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959.88461538461547</v>
      </c>
      <c r="BN318" s="64">
        <f>IFERROR(Y318*I318/H318,"0")</f>
        <v>965.00400000000002</v>
      </c>
      <c r="BO318" s="64">
        <f>IFERROR(1/J318*(X318/H318),"0")</f>
        <v>1.8028846153846154</v>
      </c>
      <c r="BP318" s="64">
        <f>IFERROR(1/J318*(Y318/H318),"0")</f>
        <v>1.8125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151.09890109890111</v>
      </c>
      <c r="Y320" s="561">
        <f>IFERROR(Y317/H317,"0")+IFERROR(Y318/H318,"0")+IFERROR(Y319/H319,"0")</f>
        <v>152</v>
      </c>
      <c r="Z320" s="561">
        <f>IFERROR(IF(Z317="",0,Z317),"0")+IFERROR(IF(Z318="",0,Z318),"0")+IFERROR(IF(Z319="",0,Z319),"0")</f>
        <v>2.88496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1200</v>
      </c>
      <c r="Y321" s="561">
        <f>IFERROR(SUM(Y317:Y319),"0")</f>
        <v>1207.2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200</v>
      </c>
      <c r="Y346" s="560">
        <f t="shared" si="47"/>
        <v>210</v>
      </c>
      <c r="Z346" s="36">
        <f>IFERROR(IF(Y346=0,"",ROUNDUP(Y346/H346,0)*0.02175),"")</f>
        <v>0.30449999999999999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206.4</v>
      </c>
      <c r="BN346" s="64">
        <f t="shared" si="49"/>
        <v>216.72</v>
      </c>
      <c r="BO346" s="64">
        <f t="shared" si="50"/>
        <v>0.27777777777777779</v>
      </c>
      <c r="BP346" s="64">
        <f t="shared" si="51"/>
        <v>0.29166666666666663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300</v>
      </c>
      <c r="Y347" s="560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500</v>
      </c>
      <c r="Y348" s="560">
        <f t="shared" si="47"/>
        <v>510</v>
      </c>
      <c r="Z348" s="36">
        <f>IFERROR(IF(Y348=0,"",ROUNDUP(Y348/H348,0)*0.02175),"")</f>
        <v>0.73949999999999994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516</v>
      </c>
      <c r="BN348" s="64">
        <f t="shared" si="49"/>
        <v>526.32000000000005</v>
      </c>
      <c r="BO348" s="64">
        <f t="shared" si="50"/>
        <v>0.69444444444444442</v>
      </c>
      <c r="BP348" s="64">
        <f t="shared" si="51"/>
        <v>0.70833333333333326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66.666666666666671</v>
      </c>
      <c r="Y352" s="561">
        <f>IFERROR(Y345/H345,"0")+IFERROR(Y346/H346,"0")+IFERROR(Y347/H347,"0")+IFERROR(Y348/H348,"0")+IFERROR(Y349/H349,"0")+IFERROR(Y350/H350,"0")+IFERROR(Y351/H351,"0")</f>
        <v>68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1.4789999999999999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1000</v>
      </c>
      <c r="Y353" s="561">
        <f>IFERROR(SUM(Y345:Y351),"0")</f>
        <v>1020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400</v>
      </c>
      <c r="Y355" s="560">
        <f>IFERROR(IF(X355="",0,CEILING((X355/$H355),1)*$H355),"")</f>
        <v>405</v>
      </c>
      <c r="Z355" s="36">
        <f>IFERROR(IF(Y355=0,"",ROUNDUP(Y355/H355,0)*0.02175),"")</f>
        <v>0.58724999999999994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412.8</v>
      </c>
      <c r="BN355" s="64">
        <f>IFERROR(Y355*I355/H355,"0")</f>
        <v>417.96000000000004</v>
      </c>
      <c r="BO355" s="64">
        <f>IFERROR(1/J355*(X355/H355),"0")</f>
        <v>0.55555555555555558</v>
      </c>
      <c r="BP355" s="64">
        <f>IFERROR(1/J355*(Y355/H355),"0")</f>
        <v>0.5625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26.666666666666668</v>
      </c>
      <c r="Y357" s="561">
        <f>IFERROR(Y355/H355,"0")+IFERROR(Y356/H356,"0")</f>
        <v>27</v>
      </c>
      <c r="Z357" s="561">
        <f>IFERROR(IF(Z355="",0,Z355),"0")+IFERROR(IF(Z356="",0,Z356),"0")</f>
        <v>0.58724999999999994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400</v>
      </c>
      <c r="Y358" s="561">
        <f>IFERROR(SUM(Y355:Y356),"0")</f>
        <v>405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300</v>
      </c>
      <c r="Y487" s="560">
        <f>IFERROR(IF(X487="",0,CEILING((X487/$H487),1)*$H487),"")</f>
        <v>302.40000000000003</v>
      </c>
      <c r="Z487" s="36">
        <f>IFERROR(IF(Y487=0,"",ROUNDUP(Y487/H487,0)*0.00902),"")</f>
        <v>0.64944000000000002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319.28571428571428</v>
      </c>
      <c r="BN487" s="64">
        <f>IFERROR(Y487*I487/H487,"0")</f>
        <v>321.83999999999997</v>
      </c>
      <c r="BO487" s="64">
        <f>IFERROR(1/J487*(X487/H487),"0")</f>
        <v>0.54112554112554112</v>
      </c>
      <c r="BP487" s="64">
        <f>IFERROR(1/J487*(Y487/H487),"0")</f>
        <v>0.54545454545454541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71.428571428571431</v>
      </c>
      <c r="Y489" s="561">
        <f>IFERROR(Y487/H487,"0")+IFERROR(Y488/H488,"0")</f>
        <v>72</v>
      </c>
      <c r="Z489" s="561">
        <f>IFERROR(IF(Z487="",0,Z487),"0")+IFERROR(IF(Z488="",0,Z488),"0")</f>
        <v>0.64944000000000002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300</v>
      </c>
      <c r="Y490" s="561">
        <f>IFERROR(SUM(Y487:Y488),"0")</f>
        <v>302.40000000000003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13100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13157.4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13855.935836385836</v>
      </c>
      <c r="Y507" s="561">
        <f>IFERROR(SUM(BN22:BN503),"0")</f>
        <v>13915.896000000001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24</v>
      </c>
      <c r="Y508" s="38">
        <f>ROUNDUP(SUM(BP22:BP503),0)</f>
        <v>24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14455.935836385836</v>
      </c>
      <c r="Y509" s="561">
        <f>GrossWeightTotalR+PalletQtyTotalR*25</f>
        <v>14515.896000000001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1644.1066341066341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1650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28.721630000000001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205.20000000000002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604.80000000000007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1404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9216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1425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302.40000000000003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