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248029-5808-46E9-8BE6-5552C1869F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W516" i="1" s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8" i="1" l="1"/>
  <c r="BN168" i="1"/>
  <c r="Z168" i="1"/>
  <c r="BP199" i="1"/>
  <c r="BN199" i="1"/>
  <c r="Z199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4" i="1"/>
  <c r="BN394" i="1"/>
  <c r="Z394" i="1"/>
  <c r="BP435" i="1"/>
  <c r="BN435" i="1"/>
  <c r="Z435" i="1"/>
  <c r="BP451" i="1"/>
  <c r="BN451" i="1"/>
  <c r="Z451" i="1"/>
  <c r="BP498" i="1"/>
  <c r="BN498" i="1"/>
  <c r="Z498" i="1"/>
  <c r="B516" i="1"/>
  <c r="X508" i="1"/>
  <c r="X506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Z83" i="1"/>
  <c r="BN83" i="1"/>
  <c r="Z97" i="1"/>
  <c r="BN97" i="1"/>
  <c r="Z112" i="1"/>
  <c r="BN112" i="1"/>
  <c r="Z131" i="1"/>
  <c r="BN131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46" i="1"/>
  <c r="BN246" i="1"/>
  <c r="Z246" i="1"/>
  <c r="BP261" i="1"/>
  <c r="BN261" i="1"/>
  <c r="Z261" i="1"/>
  <c r="BP300" i="1"/>
  <c r="BN300" i="1"/>
  <c r="Z300" i="1"/>
  <c r="BP330" i="1"/>
  <c r="BN330" i="1"/>
  <c r="Z33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Y171" i="1"/>
  <c r="Y188" i="1"/>
  <c r="Y265" i="1"/>
  <c r="Y297" i="1"/>
  <c r="Y333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45" i="1"/>
  <c r="BN345" i="1"/>
  <c r="Z345" i="1"/>
  <c r="Y357" i="1"/>
  <c r="BP355" i="1"/>
  <c r="BN355" i="1"/>
  <c r="Z355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81" i="1"/>
  <c r="BN481" i="1"/>
  <c r="Z481" i="1"/>
  <c r="Y494" i="1"/>
  <c r="BP492" i="1"/>
  <c r="BN492" i="1"/>
  <c r="Z492" i="1"/>
  <c r="X507" i="1"/>
  <c r="X509" i="1" s="1"/>
  <c r="X510" i="1"/>
  <c r="Z27" i="1"/>
  <c r="BN27" i="1"/>
  <c r="Z31" i="1"/>
  <c r="BN31" i="1"/>
  <c r="Z43" i="1"/>
  <c r="BN43" i="1"/>
  <c r="Y59" i="1"/>
  <c r="Z54" i="1"/>
  <c r="BN54" i="1"/>
  <c r="Z62" i="1"/>
  <c r="BN62" i="1"/>
  <c r="Z68" i="1"/>
  <c r="BN68" i="1"/>
  <c r="BP68" i="1"/>
  <c r="Z74" i="1"/>
  <c r="BN74" i="1"/>
  <c r="Z78" i="1"/>
  <c r="BN78" i="1"/>
  <c r="Z90" i="1"/>
  <c r="BN90" i="1"/>
  <c r="Z95" i="1"/>
  <c r="BN95" i="1"/>
  <c r="BP95" i="1"/>
  <c r="Z99" i="1"/>
  <c r="BN99" i="1"/>
  <c r="F516" i="1"/>
  <c r="Z106" i="1"/>
  <c r="BN106" i="1"/>
  <c r="Y115" i="1"/>
  <c r="Z118" i="1"/>
  <c r="BN118" i="1"/>
  <c r="Z124" i="1"/>
  <c r="BN124" i="1"/>
  <c r="BP124" i="1"/>
  <c r="Y127" i="1"/>
  <c r="G516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4" i="1"/>
  <c r="Z197" i="1"/>
  <c r="BN197" i="1"/>
  <c r="Z201" i="1"/>
  <c r="BN201" i="1"/>
  <c r="Y216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BP310" i="1"/>
  <c r="BN310" i="1"/>
  <c r="Z310" i="1"/>
  <c r="Y328" i="1"/>
  <c r="BP323" i="1"/>
  <c r="BN323" i="1"/>
  <c r="Z323" i="1"/>
  <c r="Y327" i="1"/>
  <c r="BP332" i="1"/>
  <c r="BN332" i="1"/>
  <c r="Z332" i="1"/>
  <c r="BP349" i="1"/>
  <c r="BN349" i="1"/>
  <c r="Z349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BP475" i="1"/>
  <c r="BN475" i="1"/>
  <c r="Z475" i="1"/>
  <c r="BP482" i="1"/>
  <c r="BN482" i="1"/>
  <c r="Z482" i="1"/>
  <c r="S516" i="1"/>
  <c r="Y340" i="1"/>
  <c r="Y352" i="1"/>
  <c r="Y382" i="1"/>
  <c r="H9" i="1"/>
  <c r="A10" i="1"/>
  <c r="Y24" i="1"/>
  <c r="Y32" i="1"/>
  <c r="Y44" i="1"/>
  <c r="Y65" i="1"/>
  <c r="Y71" i="1"/>
  <c r="BP84" i="1"/>
  <c r="BN84" i="1"/>
  <c r="Z84" i="1"/>
  <c r="Y86" i="1"/>
  <c r="E516" i="1"/>
  <c r="Y92" i="1"/>
  <c r="BP89" i="1"/>
  <c r="BN89" i="1"/>
  <c r="Z89" i="1"/>
  <c r="BP98" i="1"/>
  <c r="BN98" i="1"/>
  <c r="Z9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6" i="1"/>
  <c r="Z42" i="1"/>
  <c r="BN42" i="1"/>
  <c r="Y45" i="1"/>
  <c r="D516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1" i="1"/>
  <c r="Z75" i="1"/>
  <c r="BN75" i="1"/>
  <c r="Z77" i="1"/>
  <c r="BN77" i="1"/>
  <c r="Z79" i="1"/>
  <c r="BN79" i="1"/>
  <c r="Y80" i="1"/>
  <c r="Y85" i="1"/>
  <c r="BP91" i="1"/>
  <c r="BN91" i="1"/>
  <c r="Z91" i="1"/>
  <c r="Y93" i="1"/>
  <c r="Y100" i="1"/>
  <c r="BP96" i="1"/>
  <c r="BN96" i="1"/>
  <c r="Z96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BN130" i="1"/>
  <c r="BP130" i="1"/>
  <c r="Y133" i="1"/>
  <c r="Z136" i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Z327" i="1" s="1"/>
  <c r="Y334" i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Y132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BP331" i="1"/>
  <c r="BN331" i="1"/>
  <c r="Z331" i="1"/>
  <c r="Z333" i="1" s="1"/>
  <c r="BP346" i="1"/>
  <c r="BN346" i="1"/>
  <c r="Z346" i="1"/>
  <c r="BP350" i="1"/>
  <c r="BN350" i="1"/>
  <c r="Z350" i="1"/>
  <c r="BP371" i="1"/>
  <c r="BN371" i="1"/>
  <c r="Z371" i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53" i="1" l="1"/>
  <c r="Z373" i="1"/>
  <c r="Z231" i="1"/>
  <c r="Z340" i="1"/>
  <c r="Z132" i="1"/>
  <c r="Z71" i="1"/>
  <c r="Z85" i="1"/>
  <c r="Z203" i="1"/>
  <c r="Z80" i="1"/>
  <c r="Z447" i="1"/>
  <c r="Z352" i="1"/>
  <c r="Z320" i="1"/>
  <c r="Z171" i="1"/>
  <c r="Z137" i="1"/>
  <c r="Z100" i="1"/>
  <c r="Z58" i="1"/>
  <c r="Z44" i="1"/>
  <c r="Z478" i="1"/>
  <c r="Z463" i="1"/>
  <c r="Z418" i="1"/>
  <c r="Z247" i="1"/>
  <c r="Y510" i="1"/>
  <c r="Y507" i="1"/>
  <c r="Y506" i="1"/>
  <c r="Z401" i="1"/>
  <c r="Z314" i="1"/>
  <c r="Z296" i="1"/>
  <c r="Z306" i="1"/>
  <c r="Z271" i="1"/>
  <c r="Z215" i="1"/>
  <c r="Z32" i="1"/>
  <c r="Y508" i="1"/>
  <c r="Z92" i="1"/>
  <c r="Z511" i="1" l="1"/>
  <c r="Y509" i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<sst xmlns="http://schemas.openxmlformats.org/spreadsheetml/2006/main" count="2242" uniqueCount="799">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</sst>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0.58333333333333337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140</v>
      </c>
      <c r="Y53" s="560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145.63888888888886</v>
      </c>
      <c r="BN53" s="64">
        <f t="shared" si="8"/>
        <v>146.05499999999998</v>
      </c>
      <c r="BO53" s="64">
        <f t="shared" si="9"/>
        <v>0.20254629629629628</v>
      </c>
      <c r="BP53" s="64">
        <f t="shared" si="10"/>
        <v>0.203125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12.962962962962962</v>
      </c>
      <c r="Y58" s="561">
        <f>IFERROR(Y52/H52,"0")+IFERROR(Y53/H53,"0")+IFERROR(Y54/H54,"0")+IFERROR(Y55/H55,"0")+IFERROR(Y56/H56,"0")+IFERROR(Y57/H57,"0")</f>
        <v>13</v>
      </c>
      <c r="Z58" s="561">
        <f>IFERROR(IF(Z52="",0,Z52),"0")+IFERROR(IF(Z53="",0,Z53),"0")+IFERROR(IF(Z54="",0,Z54),"0")+IFERROR(IF(Z55="",0,Z55),"0")+IFERROR(IF(Z56="",0,Z56),"0")+IFERROR(IF(Z57="",0,Z57),"0")</f>
        <v>0.24674000000000001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140</v>
      </c>
      <c r="Y59" s="561">
        <f>IFERROR(SUM(Y52:Y57),"0")</f>
        <v>140.4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220</v>
      </c>
      <c r="Y61" s="560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228.86111111111109</v>
      </c>
      <c r="BN61" s="64">
        <f>IFERROR(Y61*I61/H61,"0")</f>
        <v>235.93499999999997</v>
      </c>
      <c r="BO61" s="64">
        <f>IFERROR(1/J61*(X61/H61),"0")</f>
        <v>0.31828703703703703</v>
      </c>
      <c r="BP61" s="64">
        <f>IFERROR(1/J61*(Y61/H61),"0")</f>
        <v>0.328125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20.37037037037037</v>
      </c>
      <c r="Y65" s="561">
        <f>IFERROR(Y61/H61,"0")+IFERROR(Y62/H62,"0")+IFERROR(Y63/H63,"0")+IFERROR(Y64/H64,"0")</f>
        <v>21</v>
      </c>
      <c r="Z65" s="561">
        <f>IFERROR(IF(Z61="",0,Z61),"0")+IFERROR(IF(Z62="",0,Z62),"0")+IFERROR(IF(Z63="",0,Z63),"0")+IFERROR(IF(Z64="",0,Z64),"0")</f>
        <v>0.39857999999999999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220</v>
      </c>
      <c r="Y66" s="561">
        <f>IFERROR(SUM(Y61:Y64),"0")</f>
        <v>226.8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20</v>
      </c>
      <c r="Y225" s="560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1.7241379310344829</v>
      </c>
      <c r="Y231" s="561">
        <f>IFERROR(Y224/H224,"0")+IFERROR(Y225/H225,"0")+IFERROR(Y226/H226,"0")+IFERROR(Y227/H227,"0")+IFERROR(Y228/H228,"0")+IFERROR(Y229/H229,"0")+IFERROR(Y230/H230,"0")</f>
        <v>2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20</v>
      </c>
      <c r="Y232" s="561">
        <f>IFERROR(SUM(Y224:Y230),"0")</f>
        <v>23.2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70</v>
      </c>
      <c r="Y291" s="560">
        <f t="shared" si="37"/>
        <v>75.600000000000009</v>
      </c>
      <c r="Z291" s="36">
        <f>IFERROR(IF(Y291=0,"",ROUNDUP(Y291/H291,0)*0.01898),"")</f>
        <v>0.13286000000000001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72.819444444444429</v>
      </c>
      <c r="BN291" s="64">
        <f t="shared" si="39"/>
        <v>78.64500000000001</v>
      </c>
      <c r="BO291" s="64">
        <f t="shared" si="40"/>
        <v>0.10127314814814814</v>
      </c>
      <c r="BP291" s="64">
        <f t="shared" si="41"/>
        <v>0.109375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6.481481481481481</v>
      </c>
      <c r="Y296" s="561">
        <f>IFERROR(Y289/H289,"0")+IFERROR(Y290/H290,"0")+IFERROR(Y291/H291,"0")+IFERROR(Y292/H292,"0")+IFERROR(Y293/H293,"0")+IFERROR(Y294/H294,"0")+IFERROR(Y295/H295,"0")</f>
        <v>7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0.13286000000000001</v>
      </c>
      <c r="AA296" s="562"/>
      <c r="AB296" s="562"/>
      <c r="AC296" s="562"/>
    </row>
    <row r="297" spans="1:68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70</v>
      </c>
      <c r="Y297" s="561">
        <f>IFERROR(SUM(Y289:Y295),"0")</f>
        <v>75.600000000000009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900</v>
      </c>
      <c r="Y309" s="560">
        <f>IFERROR(IF(X309="",0,CEILING((X309/$H309),1)*$H309),"")</f>
        <v>904.8</v>
      </c>
      <c r="Z309" s="36">
        <f>IFERROR(IF(Y309=0,"",ROUNDUP(Y309/H309,0)*0.01898),"")</f>
        <v>2.2016800000000001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959.19230769230785</v>
      </c>
      <c r="BN309" s="64">
        <f>IFERROR(Y309*I309/H309,"0")</f>
        <v>964.30799999999999</v>
      </c>
      <c r="BO309" s="64">
        <f>IFERROR(1/J309*(X309/H309),"0")</f>
        <v>1.8028846153846154</v>
      </c>
      <c r="BP309" s="64">
        <f>IFERROR(1/J309*(Y309/H309),"0")</f>
        <v>1.8125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115.38461538461539</v>
      </c>
      <c r="Y314" s="561">
        <f>IFERROR(Y309/H309,"0")+IFERROR(Y310/H310,"0")+IFERROR(Y311/H311,"0")+IFERROR(Y312/H312,"0")+IFERROR(Y313/H313,"0")</f>
        <v>116</v>
      </c>
      <c r="Z314" s="561">
        <f>IFERROR(IF(Z309="",0,Z309),"0")+IFERROR(IF(Z310="",0,Z310),"0")+IFERROR(IF(Z311="",0,Z311),"0")+IFERROR(IF(Z312="",0,Z312),"0")+IFERROR(IF(Z313="",0,Z313),"0")</f>
        <v>2.2016800000000001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900</v>
      </c>
      <c r="Y315" s="561">
        <f>IFERROR(SUM(Y309:Y313),"0")</f>
        <v>904.8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170</v>
      </c>
      <c r="Y318" s="560">
        <f>IFERROR(IF(X318="",0,CEILING((X318/$H318),1)*$H318),"")</f>
        <v>171.6</v>
      </c>
      <c r="Z318" s="36">
        <f>IFERROR(IF(Y318=0,"",ROUNDUP(Y318/H318,0)*0.01898),"")</f>
        <v>0.41755999999999999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181.3115384615385</v>
      </c>
      <c r="BN318" s="64">
        <f>IFERROR(Y318*I318/H318,"0")</f>
        <v>183.01800000000003</v>
      </c>
      <c r="BO318" s="64">
        <f>IFERROR(1/J318*(X318/H318),"0")</f>
        <v>0.34054487179487181</v>
      </c>
      <c r="BP318" s="64">
        <f>IFERROR(1/J318*(Y318/H318),"0")</f>
        <v>0.34375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21.794871794871796</v>
      </c>
      <c r="Y320" s="561">
        <f>IFERROR(Y317/H317,"0")+IFERROR(Y318/H318,"0")+IFERROR(Y319/H319,"0")</f>
        <v>22</v>
      </c>
      <c r="Z320" s="561">
        <f>IFERROR(IF(Z317="",0,Z317),"0")+IFERROR(IF(Z318="",0,Z318),"0")+IFERROR(IF(Z319="",0,Z319),"0")</f>
        <v>0.41755999999999999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170</v>
      </c>
      <c r="Y321" s="561">
        <f>IFERROR(SUM(Y317:Y319),"0")</f>
        <v>171.6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30</v>
      </c>
      <c r="Y337" s="560">
        <f>IFERROR(IF(X337="",0,CEILING((X337/$H337),1)*$H337),"")</f>
        <v>32.4</v>
      </c>
      <c r="Z337" s="36">
        <f>IFERROR(IF(Y337=0,"",ROUNDUP(Y337/H337,0)*0.01898),"")</f>
        <v>7.5920000000000001E-2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31.922222222222224</v>
      </c>
      <c r="BN337" s="64">
        <f>IFERROR(Y337*I337/H337,"0")</f>
        <v>34.475999999999999</v>
      </c>
      <c r="BO337" s="64">
        <f>IFERROR(1/J337*(X337/H337),"0")</f>
        <v>5.7870370370370371E-2</v>
      </c>
      <c r="BP337" s="64">
        <f>IFERROR(1/J337*(Y337/H337),"0")</f>
        <v>6.25E-2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3.7037037037037037</v>
      </c>
      <c r="Y340" s="561">
        <f>IFERROR(Y337/H337,"0")+IFERROR(Y338/H338,"0")+IFERROR(Y339/H339,"0")</f>
        <v>4</v>
      </c>
      <c r="Z340" s="561">
        <f>IFERROR(IF(Z337="",0,Z337),"0")+IFERROR(IF(Z338="",0,Z338),"0")+IFERROR(IF(Z339="",0,Z339),"0")</f>
        <v>7.5920000000000001E-2</v>
      </c>
      <c r="AA340" s="562"/>
      <c r="AB340" s="562"/>
      <c r="AC340" s="562"/>
    </row>
    <row r="341" spans="1:68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30</v>
      </c>
      <c r="Y341" s="561">
        <f>IFERROR(SUM(Y337:Y339),"0")</f>
        <v>32.4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idden="1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0</v>
      </c>
      <c r="Y352" s="561">
        <f>IFERROR(Y345/H345,"0")+IFERROR(Y346/H346,"0")+IFERROR(Y347/H347,"0")+IFERROR(Y348/H348,"0")+IFERROR(Y349/H349,"0")+IFERROR(Y350/H350,"0")+IFERROR(Y351/H351,"0")</f>
        <v>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2"/>
      <c r="AB352" s="562"/>
      <c r="AC352" s="562"/>
    </row>
    <row r="353" spans="1:68" hidden="1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0</v>
      </c>
      <c r="Y353" s="561">
        <f>IFERROR(SUM(Y345:Y351),"0")</f>
        <v>0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hidden="1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hidden="1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hidden="1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16.666666666666664</v>
      </c>
      <c r="Y489" s="561">
        <f>IFERROR(Y487/H487,"0")+IFERROR(Y488/H488,"0")</f>
        <v>17</v>
      </c>
      <c r="Z489" s="561">
        <f>IFERROR(IF(Z487="",0,Z487),"0")+IFERROR(IF(Z488="",0,Z488),"0")</f>
        <v>0.15334</v>
      </c>
      <c r="AA489" s="562"/>
      <c r="AB489" s="562"/>
      <c r="AC489" s="562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70</v>
      </c>
      <c r="Y490" s="561">
        <f>IFERROR(SUM(Y487:Y488),"0")</f>
        <v>71.400000000000006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1650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1678.6000000000001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1746.2038461538461</v>
      </c>
      <c r="Y507" s="561">
        <f>IFERROR(SUM(BN22:BN503),"0")</f>
        <v>1776.202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4</v>
      </c>
      <c r="Y508" s="38">
        <f>ROUNDUP(SUM(BP22:BP503),0)</f>
        <v>4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1846.2038461538461</v>
      </c>
      <c r="Y509" s="561">
        <f>GrossWeightTotalR+PalletQtyTotalR*25</f>
        <v>1876.202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201.86658807348462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205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3.7215799999999999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367.20000000000005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1152</v>
      </c>
      <c r="S516" s="46">
        <f>IFERROR(Y337*1,"0")+IFERROR(Y338*1,"0")+IFERROR(Y339*1,"0")</f>
        <v>32.4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71.400000000000006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50,00"/>
        <filter val="1 746,20"/>
        <filter val="1 846,20"/>
        <filter val="1,72"/>
        <filter val="115,38"/>
        <filter val="12,96"/>
        <filter val="140,00"/>
        <filter val="16,67"/>
        <filter val="170,00"/>
        <filter val="2,78"/>
        <filter val="20,00"/>
        <filter val="20,37"/>
        <filter val="201,87"/>
        <filter val="21,79"/>
        <filter val="220,00"/>
        <filter val="3,70"/>
        <filter val="30,00"/>
        <filter val="4"/>
        <filter val="6,48"/>
        <filter val="70,00"/>
        <filter val="900,00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