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8,25 НОРД\"/>
    </mc:Choice>
  </mc:AlternateContent>
  <xr:revisionPtr revIDLastSave="0" documentId="13_ncr:1_{7E138124-6760-4ACF-AA51-1ECA37A97C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3" i="1" l="1"/>
  <c r="P7" i="1" l="1"/>
  <c r="P8" i="1"/>
  <c r="P9" i="1"/>
  <c r="P10" i="1"/>
  <c r="P11" i="1"/>
  <c r="P12" i="1"/>
  <c r="P13" i="1"/>
  <c r="P14" i="1"/>
  <c r="P6" i="1"/>
  <c r="V7" i="1" l="1"/>
  <c r="V8" i="1"/>
  <c r="V9" i="1"/>
  <c r="V10" i="1"/>
  <c r="V11" i="1"/>
  <c r="V12" i="1"/>
  <c r="V13" i="1"/>
  <c r="V14" i="1"/>
  <c r="V6" i="1"/>
  <c r="W7" i="1"/>
  <c r="W8" i="1"/>
  <c r="W9" i="1"/>
  <c r="W10" i="1"/>
  <c r="W11" i="1"/>
  <c r="W12" i="1"/>
  <c r="W13" i="1"/>
  <c r="W14" i="1"/>
  <c r="W6" i="1"/>
  <c r="R7" i="1"/>
  <c r="R8" i="1"/>
  <c r="R9" i="1"/>
  <c r="R10" i="1"/>
  <c r="R11" i="1"/>
  <c r="R12" i="1"/>
  <c r="R13" i="1"/>
  <c r="R14" i="1"/>
  <c r="R6" i="1"/>
  <c r="AI14" i="1" l="1"/>
  <c r="L14" i="1"/>
  <c r="AI13" i="1"/>
  <c r="L13" i="1"/>
  <c r="L12" i="1"/>
  <c r="AI11" i="1"/>
  <c r="L11" i="1"/>
  <c r="AI10" i="1"/>
  <c r="L10" i="1"/>
  <c r="AI9" i="1"/>
  <c r="L9" i="1"/>
  <c r="AI8" i="1"/>
  <c r="L8" i="1"/>
  <c r="AI7" i="1"/>
  <c r="L7" i="1"/>
  <c r="AI6" i="1"/>
  <c r="L6" i="1"/>
  <c r="AG5" i="1"/>
  <c r="AF5" i="1"/>
  <c r="AE5" i="1"/>
  <c r="AD5" i="1"/>
  <c r="AC5" i="1"/>
  <c r="AB5" i="1"/>
  <c r="AA5" i="1"/>
  <c r="Z5" i="1"/>
  <c r="Y5" i="1"/>
  <c r="X5" i="1"/>
  <c r="T5" i="1"/>
  <c r="S5" i="1"/>
  <c r="R5" i="1"/>
  <c r="O5" i="1"/>
  <c r="N5" i="1"/>
  <c r="M5" i="1"/>
  <c r="K5" i="1"/>
  <c r="F5" i="1"/>
  <c r="E5" i="1"/>
  <c r="AI5" i="1" l="1"/>
  <c r="L5" i="1"/>
</calcChain>
</file>

<file path=xl/sharedStrings.xml><?xml version="1.0" encoding="utf-8"?>
<sst xmlns="http://schemas.openxmlformats.org/spreadsheetml/2006/main" count="74" uniqueCount="53">
  <si>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</si>
  <si>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</si>
  <si>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</si>
  <si>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</si>
  <si>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</si>
  <si>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</si>
  <si>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</si>
  <si>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</si>
  <si>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</si>
  <si>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</si>
  <si>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</si>
  <si>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</si>
  <si>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</si>
  <si>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</si>
  <si>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</si>
  <si>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</si>
  <si>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</si>
  <si>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</si>
  <si>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</si>
  <si>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</si>
  <si>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</si>
  <si>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</si>
  <si>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</si>
  <si>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</si>
  <si>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</si>
  <si>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01,08,</t>
  </si>
  <si>
    <t>21,07,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</si>
  <si>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</si>
  <si>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</si>
  <si>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</si>
  <si>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</si>
  <si>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</si>
  <si>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</si>
  <si>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</si>
  <si>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</si>
  <si>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28,03,</t>
  </si>
  <si>
    <t>Горбуша б/г "Скит" 1/22  Норд</t>
  </si>
  <si>
    <t>кг</t>
  </si>
  <si>
    <t>нужно увеличить продажи!!!</t>
  </si>
  <si>
    <t>Креветка ВАННАМЕЙ 50-60 1/5  Норд</t>
  </si>
  <si>
    <t>Минтай б/г L КТФ 1/18  Норд</t>
  </si>
  <si>
    <t>Мойва сахалин "Доримп" 1/20  Норд</t>
  </si>
  <si>
    <t>Мойва н/р ООО «Восток торг» 1/20 Норд</t>
  </si>
  <si>
    <t>Путассу н/р " Механик Сергей Агапов" 1/33  Норд</t>
  </si>
  <si>
    <t>Сельдь "ФОР" 300+ 1/30  Норд</t>
  </si>
  <si>
    <t>Скумбрия Н/Р 500-900 Перу 1/20  Норд</t>
  </si>
  <si>
    <t>Филе пангасиуса 220+ 5% 1/10  Норд</t>
  </si>
  <si>
    <t>Форель н/р 800-1200 Турция (вес)  Норд</t>
  </si>
  <si>
    <t>цена нов</t>
  </si>
  <si>
    <t>цена стар</t>
  </si>
  <si>
    <t>нет в наличии</t>
  </si>
  <si>
    <t>Креветки «Королевские» 30-40 1/5 Норд</t>
  </si>
  <si>
    <t>Минтай б/г «Кайтес» 25+ 1/24 Норд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</si>
</sst>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2" fontId="4" fillId="2" borderId="1" xfId="1" applyNumberFormat="1" applyFont="1" applyFill="1"/>
    <xf numFmtId="2" fontId="1" fillId="5" borderId="1" xfId="1" applyNumberFormat="1" applyFill="1"/>
    <xf numFmtId="164" fontId="5" fillId="5" borderId="1" xfId="1" applyNumberFormat="1" applyFont="1" applyFill="1"/>
    <xf numFmtId="2" fontId="1" fillId="6" borderId="1" xfId="1" applyNumberFormat="1" applyFill="1"/>
    <xf numFmtId="164" fontId="1" fillId="6" borderId="1" xfId="1" applyNumberFormat="1" applyFill="1"/>
    <xf numFmtId="2" fontId="1" fillId="7" borderId="1" xfId="1" applyNumberForma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72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500-900 Перу 1/20  Норд</v>
          </cell>
          <cell r="G100">
            <v>275</v>
          </cell>
        </row>
        <row r="101">
          <cell r="F101" t="str">
            <v>Скумбрия н/р 500+ Корея 1/20  Норд</v>
          </cell>
          <cell r="G101">
            <v>270</v>
          </cell>
        </row>
        <row r="102">
          <cell r="F102" t="str">
            <v>Скумбрия н/р 500+ Чили 1/20  Норд</v>
          </cell>
          <cell r="G102">
            <v>285</v>
          </cell>
        </row>
        <row r="103">
          <cell r="F103" t="str">
            <v>Скумбрия н/р 500+"Фареры" Июль 1/25  Норд</v>
          </cell>
          <cell r="G103">
            <v>365</v>
          </cell>
        </row>
        <row r="104">
          <cell r="F104" t="str">
            <v>Филе пангасиуса 220+ 5% 1/10  Норд</v>
          </cell>
          <cell r="G104">
            <v>250</v>
          </cell>
        </row>
        <row r="105">
          <cell r="F105" t="str">
            <v>Форель н/р 0,8-1,2 (вес) Турция  НОРД</v>
          </cell>
          <cell r="G105">
            <v>530</v>
          </cell>
        </row>
        <row r="106">
          <cell r="F106" t="str">
            <v>Форель н/р 800-1200 Турция (вес)  Норд</v>
          </cell>
          <cell r="G106">
            <v>757</v>
          </cell>
        </row>
        <row r="107">
          <cell r="F107" t="str">
            <v>Хек тушка 300-500 1/10  Норд</v>
          </cell>
          <cell r="G107">
            <v>345</v>
          </cell>
        </row>
        <row r="108">
          <cell r="F108" t="str">
            <v>Хек тушка 500-800 Аргентина вес  Норд</v>
          </cell>
          <cell r="G108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Y24" sqref="Y2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42578125" customWidth="1"/>
    <col min="10" max="10" width="1" customWidth="1"/>
    <col min="11" max="12" width="7" customWidth="1"/>
    <col min="13" max="15" width="0.28515625" customWidth="1"/>
    <col min="16" max="16" width="10.7109375" style="6" customWidth="1"/>
    <col min="17" max="17" width="13.85546875" style="6" customWidth="1"/>
    <col min="18" max="20" width="7" customWidth="1"/>
    <col min="21" max="21" width="21" customWidth="1"/>
    <col min="22" max="23" width="5" customWidth="1"/>
    <col min="24" max="33" width="6" customWidth="1"/>
    <col min="34" max="34" width="48.570312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1" t="s">
        <v>49</v>
      </c>
      <c r="Q3" s="11" t="s">
        <v>48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8"/>
      <c r="Q4" s="8"/>
      <c r="R4" s="1" t="s">
        <v>25</v>
      </c>
      <c r="S4" s="1"/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60</v>
      </c>
      <c r="F5" s="4">
        <f>SUM(F6:F499)</f>
        <v>644</v>
      </c>
      <c r="G5" s="8"/>
      <c r="H5" s="1"/>
      <c r="I5" s="1"/>
      <c r="J5" s="1"/>
      <c r="K5" s="4">
        <f>SUM(K6:K499)</f>
        <v>60</v>
      </c>
      <c r="L5" s="4">
        <f>SUM(L6:L499)</f>
        <v>0</v>
      </c>
      <c r="M5" s="4">
        <f>SUM(M6:M499)</f>
        <v>0</v>
      </c>
      <c r="N5" s="4">
        <f>SUM(N6:N499)</f>
        <v>0</v>
      </c>
      <c r="O5" s="4">
        <f>SUM(O6:O499)</f>
        <v>0</v>
      </c>
      <c r="P5" s="8"/>
      <c r="Q5" s="8"/>
      <c r="R5" s="4">
        <f>SUM(R6:R499)</f>
        <v>12</v>
      </c>
      <c r="S5" s="4">
        <f>SUM(S6:S499)</f>
        <v>110</v>
      </c>
      <c r="T5" s="4">
        <f>SUM(T6:T499)</f>
        <v>0</v>
      </c>
      <c r="U5" s="1"/>
      <c r="V5" s="1"/>
      <c r="W5" s="1"/>
      <c r="X5" s="4">
        <f>SUM(X6:X499)</f>
        <v>0</v>
      </c>
      <c r="Y5" s="4">
        <f>SUM(Y6:Y499)</f>
        <v>26</v>
      </c>
      <c r="Z5" s="4">
        <f>SUM(Z6:Z499)</f>
        <v>35.480000000000004</v>
      </c>
      <c r="AA5" s="4">
        <f>SUM(AA6:AA499)</f>
        <v>62.259999999999991</v>
      </c>
      <c r="AB5" s="4">
        <f>SUM(AB6:AB499)</f>
        <v>41.56</v>
      </c>
      <c r="AC5" s="4">
        <f>SUM(AC6:AC499)</f>
        <v>50.338000000000001</v>
      </c>
      <c r="AD5" s="4">
        <f>SUM(AD6:AD499)</f>
        <v>69.763999999999996</v>
      </c>
      <c r="AE5" s="4">
        <f>SUM(AE6:AE499)</f>
        <v>31.38</v>
      </c>
      <c r="AF5" s="4">
        <f>SUM(AF6:AF499)</f>
        <v>24.091999999999999</v>
      </c>
      <c r="AG5" s="4">
        <f>SUM(AG6:AG499)</f>
        <v>40.423999999999999</v>
      </c>
      <c r="AH5" s="1"/>
      <c r="AI5" s="4">
        <f>SUM(AI6:AI499)</f>
        <v>110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132</v>
      </c>
      <c r="D6" s="1"/>
      <c r="E6" s="1"/>
      <c r="F6" s="1">
        <v>132</v>
      </c>
      <c r="G6" s="8">
        <v>1</v>
      </c>
      <c r="H6" s="1"/>
      <c r="I6" s="1"/>
      <c r="J6" s="1"/>
      <c r="K6" s="1"/>
      <c r="L6" s="1">
        <f t="shared" ref="L6:L14" si="0">E6-K6</f>
        <v>0</v>
      </c>
      <c r="M6" s="1"/>
      <c r="N6" s="1"/>
      <c r="O6" s="1"/>
      <c r="P6" s="8">
        <f>VLOOKUP(A6,[1]TDSheet!$F:$G,2,0)</f>
        <v>465</v>
      </c>
      <c r="Q6" s="8">
        <v>485</v>
      </c>
      <c r="R6" s="1">
        <f>E6/5</f>
        <v>0</v>
      </c>
      <c r="S6" s="5"/>
      <c r="T6" s="5"/>
      <c r="U6" s="1"/>
      <c r="V6" s="1" t="e">
        <f>(F6+S6)/R6</f>
        <v>#DIV/0!</v>
      </c>
      <c r="W6" s="1" t="e">
        <f>F6/R6</f>
        <v>#DIV/0!</v>
      </c>
      <c r="X6" s="1">
        <v>0</v>
      </c>
      <c r="Y6" s="1">
        <v>0</v>
      </c>
      <c r="Z6" s="1">
        <v>0</v>
      </c>
      <c r="AA6" s="1">
        <v>9.0599999999999987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4.4000000000000004</v>
      </c>
      <c r="AH6" s="17" t="s">
        <v>38</v>
      </c>
      <c r="AI6" s="1">
        <f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0" t="s">
        <v>39</v>
      </c>
      <c r="B7" s="1" t="s">
        <v>37</v>
      </c>
      <c r="C7" s="1"/>
      <c r="D7" s="1"/>
      <c r="E7" s="1"/>
      <c r="F7" s="1"/>
      <c r="G7" s="8">
        <v>1</v>
      </c>
      <c r="H7" s="1"/>
      <c r="I7" s="1"/>
      <c r="J7" s="1"/>
      <c r="K7" s="1"/>
      <c r="L7" s="1">
        <f t="shared" si="0"/>
        <v>0</v>
      </c>
      <c r="M7" s="1"/>
      <c r="N7" s="1"/>
      <c r="O7" s="1"/>
      <c r="P7" s="8">
        <f>VLOOKUP(A7,[1]TDSheet!$F:$G,2,0)</f>
        <v>825</v>
      </c>
      <c r="Q7" s="12">
        <v>715</v>
      </c>
      <c r="R7" s="1">
        <f t="shared" ref="R7:R14" si="1">E7/5</f>
        <v>0</v>
      </c>
      <c r="S7" s="5">
        <v>20</v>
      </c>
      <c r="T7" s="5"/>
      <c r="U7" s="1"/>
      <c r="V7" s="1" t="e">
        <f t="shared" ref="V7:V14" si="2">(F7+S7)/R7</f>
        <v>#DIV/0!</v>
      </c>
      <c r="W7" s="1" t="e">
        <f t="shared" ref="W7:W14" si="3">F7/R7</f>
        <v>#DIV/0!</v>
      </c>
      <c r="X7" s="1">
        <v>0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3" t="s">
        <v>51</v>
      </c>
      <c r="AI7" s="1">
        <f>G7*S7</f>
        <v>20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0" t="s">
        <v>40</v>
      </c>
      <c r="B8" s="1" t="s">
        <v>37</v>
      </c>
      <c r="C8" s="1"/>
      <c r="D8" s="1"/>
      <c r="E8" s="1"/>
      <c r="F8" s="1"/>
      <c r="G8" s="8">
        <v>1</v>
      </c>
      <c r="H8" s="1"/>
      <c r="I8" s="1"/>
      <c r="J8" s="1"/>
      <c r="K8" s="1"/>
      <c r="L8" s="1">
        <f t="shared" si="0"/>
        <v>0</v>
      </c>
      <c r="M8" s="1"/>
      <c r="N8" s="1"/>
      <c r="O8" s="1"/>
      <c r="P8" s="8">
        <f>VLOOKUP(A8,[1]TDSheet!$F:$G,2,0)</f>
        <v>205</v>
      </c>
      <c r="Q8" s="12">
        <v>185</v>
      </c>
      <c r="R8" s="1">
        <f t="shared" si="1"/>
        <v>0</v>
      </c>
      <c r="S8" s="5"/>
      <c r="T8" s="5"/>
      <c r="U8" s="1"/>
      <c r="V8" s="1" t="e">
        <f t="shared" si="2"/>
        <v>#DIV/0!</v>
      </c>
      <c r="W8" s="1" t="e">
        <f t="shared" si="3"/>
        <v>#DIV/0!</v>
      </c>
      <c r="X8" s="1">
        <v>0</v>
      </c>
      <c r="Y8" s="1">
        <v>0</v>
      </c>
      <c r="Z8" s="1">
        <v>14.74</v>
      </c>
      <c r="AA8" s="1">
        <v>15.28</v>
      </c>
      <c r="AB8" s="1">
        <v>0</v>
      </c>
      <c r="AC8" s="1">
        <v>3.1960000000000002</v>
      </c>
      <c r="AD8" s="1">
        <v>29.47</v>
      </c>
      <c r="AE8" s="1">
        <v>7.38</v>
      </c>
      <c r="AF8" s="1">
        <v>0</v>
      </c>
      <c r="AG8" s="1">
        <v>0</v>
      </c>
      <c r="AH8" s="13" t="s">
        <v>52</v>
      </c>
      <c r="AI8" s="1">
        <f>G8*S8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41</v>
      </c>
      <c r="B9" s="1" t="s">
        <v>37</v>
      </c>
      <c r="C9" s="1"/>
      <c r="D9" s="1"/>
      <c r="E9" s="1"/>
      <c r="F9" s="1"/>
      <c r="G9" s="8">
        <v>1</v>
      </c>
      <c r="H9" s="1"/>
      <c r="I9" s="1"/>
      <c r="J9" s="1"/>
      <c r="K9" s="1"/>
      <c r="L9" s="1">
        <f t="shared" si="0"/>
        <v>0</v>
      </c>
      <c r="M9" s="1"/>
      <c r="N9" s="1"/>
      <c r="O9" s="1"/>
      <c r="P9" s="8">
        <f>VLOOKUP(A9,[1]TDSheet!$F:$G,2,0)</f>
        <v>385</v>
      </c>
      <c r="Q9" s="14">
        <v>385</v>
      </c>
      <c r="R9" s="1">
        <f t="shared" si="1"/>
        <v>0</v>
      </c>
      <c r="S9" s="5"/>
      <c r="T9" s="5"/>
      <c r="U9" s="1"/>
      <c r="V9" s="1" t="e">
        <f t="shared" si="2"/>
        <v>#DIV/0!</v>
      </c>
      <c r="W9" s="1" t="e">
        <f t="shared" si="3"/>
        <v>#DIV/0!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5" t="s">
        <v>42</v>
      </c>
      <c r="AI9" s="1">
        <f>G9*S9</f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0" t="s">
        <v>43</v>
      </c>
      <c r="B10" s="1" t="s">
        <v>37</v>
      </c>
      <c r="C10" s="1"/>
      <c r="D10" s="1"/>
      <c r="E10" s="1"/>
      <c r="F10" s="1"/>
      <c r="G10" s="8">
        <v>1</v>
      </c>
      <c r="H10" s="1"/>
      <c r="I10" s="1"/>
      <c r="J10" s="1"/>
      <c r="K10" s="1"/>
      <c r="L10" s="1">
        <f t="shared" si="0"/>
        <v>0</v>
      </c>
      <c r="M10" s="1"/>
      <c r="N10" s="1"/>
      <c r="O10" s="1"/>
      <c r="P10" s="8">
        <f>VLOOKUP(A10,[1]TDSheet!$F:$G,2,0)</f>
        <v>105</v>
      </c>
      <c r="Q10" s="16" t="s">
        <v>50</v>
      </c>
      <c r="R10" s="1">
        <f t="shared" si="1"/>
        <v>0</v>
      </c>
      <c r="S10" s="5"/>
      <c r="T10" s="5"/>
      <c r="U10" s="1"/>
      <c r="V10" s="1" t="e">
        <f t="shared" si="2"/>
        <v>#DIV/0!</v>
      </c>
      <c r="W10" s="1" t="e">
        <f t="shared" si="3"/>
        <v>#DIV/0!</v>
      </c>
      <c r="X10" s="1">
        <v>0</v>
      </c>
      <c r="Y10" s="1">
        <v>7</v>
      </c>
      <c r="Z10" s="1">
        <v>6.74</v>
      </c>
      <c r="AA10" s="1">
        <v>13.2</v>
      </c>
      <c r="AB10" s="1">
        <v>13.56</v>
      </c>
      <c r="AC10" s="1">
        <v>20.2</v>
      </c>
      <c r="AD10" s="1">
        <v>0</v>
      </c>
      <c r="AE10" s="1">
        <v>0</v>
      </c>
      <c r="AF10" s="1">
        <v>0</v>
      </c>
      <c r="AG10" s="1">
        <v>0</v>
      </c>
      <c r="AH10" s="1"/>
      <c r="AI10" s="1">
        <f>G10*S10</f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44</v>
      </c>
      <c r="B11" s="1" t="s">
        <v>37</v>
      </c>
      <c r="C11" s="1">
        <v>175.8</v>
      </c>
      <c r="D11" s="1">
        <v>4.2</v>
      </c>
      <c r="E11" s="1"/>
      <c r="F11" s="1">
        <v>180</v>
      </c>
      <c r="G11" s="8">
        <v>1</v>
      </c>
      <c r="H11" s="1"/>
      <c r="I11" s="1"/>
      <c r="J11" s="1"/>
      <c r="K11" s="1"/>
      <c r="L11" s="1">
        <f t="shared" si="0"/>
        <v>0</v>
      </c>
      <c r="M11" s="1"/>
      <c r="N11" s="1"/>
      <c r="O11" s="1"/>
      <c r="P11" s="8">
        <f>VLOOKUP(A11,[1]TDSheet!$F:$G,2,0)</f>
        <v>240</v>
      </c>
      <c r="Q11" s="12">
        <v>240</v>
      </c>
      <c r="R11" s="1">
        <f t="shared" si="1"/>
        <v>0</v>
      </c>
      <c r="S11" s="5"/>
      <c r="T11" s="5"/>
      <c r="U11" s="1"/>
      <c r="V11" s="1" t="e">
        <f t="shared" si="2"/>
        <v>#DIV/0!</v>
      </c>
      <c r="W11" s="1" t="e">
        <f t="shared" si="3"/>
        <v>#DIV/0!</v>
      </c>
      <c r="X11" s="1">
        <v>0</v>
      </c>
      <c r="Y11" s="1">
        <v>0</v>
      </c>
      <c r="Z11" s="1">
        <v>0</v>
      </c>
      <c r="AA11" s="1">
        <v>6.7200000000000006</v>
      </c>
      <c r="AB11" s="1">
        <v>0</v>
      </c>
      <c r="AC11" s="1">
        <v>12.48</v>
      </c>
      <c r="AD11" s="1">
        <v>6.15</v>
      </c>
      <c r="AE11" s="1">
        <v>0</v>
      </c>
      <c r="AF11" s="1">
        <v>12.092000000000001</v>
      </c>
      <c r="AG11" s="1">
        <v>0</v>
      </c>
      <c r="AH11" s="17" t="s">
        <v>38</v>
      </c>
      <c r="AI11" s="1">
        <f>G11*S11</f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0" t="s">
        <v>45</v>
      </c>
      <c r="B12" s="1" t="s">
        <v>37</v>
      </c>
      <c r="C12" s="1">
        <v>40</v>
      </c>
      <c r="D12" s="1"/>
      <c r="E12" s="1"/>
      <c r="F12" s="1">
        <v>40</v>
      </c>
      <c r="G12" s="8">
        <v>1</v>
      </c>
      <c r="H12" s="1"/>
      <c r="I12" s="1"/>
      <c r="J12" s="1"/>
      <c r="K12" s="1"/>
      <c r="L12" s="1">
        <f t="shared" si="0"/>
        <v>0</v>
      </c>
      <c r="M12" s="1"/>
      <c r="N12" s="1"/>
      <c r="O12" s="1"/>
      <c r="P12" s="8">
        <f>VLOOKUP(A12,[1]TDSheet!$F:$G,2,0)</f>
        <v>275</v>
      </c>
      <c r="Q12" s="16" t="s">
        <v>50</v>
      </c>
      <c r="R12" s="1">
        <f t="shared" si="1"/>
        <v>0</v>
      </c>
      <c r="S12" s="5"/>
      <c r="T12" s="5"/>
      <c r="U12" s="1"/>
      <c r="V12" s="1" t="e">
        <f t="shared" si="2"/>
        <v>#DIV/0!</v>
      </c>
      <c r="W12" s="1" t="e">
        <f t="shared" si="3"/>
        <v>#DIV/0!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7" t="s">
        <v>38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37</v>
      </c>
      <c r="C13" s="1">
        <v>150</v>
      </c>
      <c r="D13" s="1"/>
      <c r="E13" s="1">
        <v>60</v>
      </c>
      <c r="F13" s="1">
        <v>90</v>
      </c>
      <c r="G13" s="8">
        <v>1</v>
      </c>
      <c r="H13" s="1"/>
      <c r="I13" s="1"/>
      <c r="J13" s="1"/>
      <c r="K13" s="1">
        <v>60</v>
      </c>
      <c r="L13" s="1">
        <f t="shared" si="0"/>
        <v>0</v>
      </c>
      <c r="M13" s="1"/>
      <c r="N13" s="1"/>
      <c r="O13" s="1"/>
      <c r="P13" s="8">
        <f>VLOOKUP(A13,[1]TDSheet!$F:$G,2,0)</f>
        <v>250</v>
      </c>
      <c r="Q13" s="8">
        <v>250</v>
      </c>
      <c r="R13" s="1">
        <f t="shared" si="1"/>
        <v>12</v>
      </c>
      <c r="S13" s="5">
        <f t="shared" ref="S7:S14" si="4">15*R13-F13</f>
        <v>90</v>
      </c>
      <c r="T13" s="5"/>
      <c r="U13" s="1"/>
      <c r="V13" s="1">
        <f t="shared" si="2"/>
        <v>15</v>
      </c>
      <c r="W13" s="1">
        <f t="shared" si="3"/>
        <v>7.5</v>
      </c>
      <c r="X13" s="1">
        <v>0</v>
      </c>
      <c r="Y13" s="1">
        <v>18</v>
      </c>
      <c r="Z13" s="1">
        <v>14</v>
      </c>
      <c r="AA13" s="1">
        <v>18</v>
      </c>
      <c r="AB13" s="1">
        <v>18</v>
      </c>
      <c r="AC13" s="1">
        <v>12.8</v>
      </c>
      <c r="AD13" s="1">
        <v>28</v>
      </c>
      <c r="AE13" s="1">
        <v>20</v>
      </c>
      <c r="AF13" s="1">
        <v>12</v>
      </c>
      <c r="AG13" s="1">
        <v>22</v>
      </c>
      <c r="AH13" s="1"/>
      <c r="AI13" s="1">
        <f>G13*S13</f>
        <v>90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47</v>
      </c>
      <c r="B14" s="1" t="s">
        <v>37</v>
      </c>
      <c r="C14" s="1">
        <v>203</v>
      </c>
      <c r="D14" s="1"/>
      <c r="E14" s="1"/>
      <c r="F14" s="1">
        <v>202</v>
      </c>
      <c r="G14" s="8">
        <v>1</v>
      </c>
      <c r="H14" s="1"/>
      <c r="I14" s="1"/>
      <c r="J14" s="1"/>
      <c r="K14" s="1"/>
      <c r="L14" s="1">
        <f t="shared" si="0"/>
        <v>0</v>
      </c>
      <c r="M14" s="1"/>
      <c r="N14" s="1"/>
      <c r="O14" s="1"/>
      <c r="P14" s="8">
        <f>VLOOKUP(A14,[1]TDSheet!$F:$G,2,0)</f>
        <v>757</v>
      </c>
      <c r="Q14" s="8">
        <v>705</v>
      </c>
      <c r="R14" s="1">
        <f t="shared" si="1"/>
        <v>0</v>
      </c>
      <c r="S14" s="5"/>
      <c r="T14" s="5"/>
      <c r="U14" s="1"/>
      <c r="V14" s="1" t="e">
        <f t="shared" si="2"/>
        <v>#DIV/0!</v>
      </c>
      <c r="W14" s="1" t="e">
        <f t="shared" si="3"/>
        <v>#DIV/0!</v>
      </c>
      <c r="X14" s="1">
        <v>0</v>
      </c>
      <c r="Y14" s="1">
        <v>0</v>
      </c>
      <c r="Z14" s="1">
        <v>0</v>
      </c>
      <c r="AA14" s="1">
        <v>0</v>
      </c>
      <c r="AB14" s="1">
        <v>10</v>
      </c>
      <c r="AC14" s="1">
        <v>1.6619999999999999</v>
      </c>
      <c r="AD14" s="1">
        <v>6.1440000000000001</v>
      </c>
      <c r="AE14" s="1">
        <v>4</v>
      </c>
      <c r="AF14" s="1">
        <v>0</v>
      </c>
      <c r="AG14" s="1">
        <v>14.023999999999999</v>
      </c>
      <c r="AH14" s="17" t="s">
        <v>38</v>
      </c>
      <c r="AI14" s="1">
        <f>G14*S14</f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/>
      <c r="B15" s="1"/>
      <c r="C15" s="1"/>
      <c r="D15" s="1"/>
      <c r="E15" s="1"/>
      <c r="F15" s="1"/>
      <c r="G15" s="8"/>
      <c r="H15" s="1"/>
      <c r="I15" s="1"/>
      <c r="J15" s="1"/>
      <c r="K15" s="1"/>
      <c r="L15" s="1"/>
      <c r="M15" s="1"/>
      <c r="N15" s="1"/>
      <c r="O15" s="1"/>
      <c r="P15" s="8"/>
      <c r="Q15" s="8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/>
      <c r="B16" s="1"/>
      <c r="C16" s="1"/>
      <c r="D16" s="1"/>
      <c r="E16" s="1"/>
      <c r="F16" s="1"/>
      <c r="G16" s="8"/>
      <c r="H16" s="1"/>
      <c r="I16" s="1"/>
      <c r="J16" s="1"/>
      <c r="K16" s="1"/>
      <c r="L16" s="1"/>
      <c r="M16" s="1"/>
      <c r="N16" s="1"/>
      <c r="O16" s="1"/>
      <c r="P16" s="8"/>
      <c r="Q16" s="8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/>
      <c r="B17" s="1"/>
      <c r="C17" s="1"/>
      <c r="D17" s="1"/>
      <c r="E17" s="1"/>
      <c r="F17" s="1"/>
      <c r="G17" s="8"/>
      <c r="H17" s="1"/>
      <c r="I17" s="1"/>
      <c r="J17" s="1"/>
      <c r="K17" s="1"/>
      <c r="L17" s="1"/>
      <c r="M17" s="1"/>
      <c r="N17" s="1"/>
      <c r="O17" s="1"/>
      <c r="P17" s="8"/>
      <c r="Q17" s="8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/>
      <c r="B18" s="1"/>
      <c r="C18" s="1"/>
      <c r="D18" s="1"/>
      <c r="E18" s="1"/>
      <c r="F18" s="1"/>
      <c r="G18" s="8"/>
      <c r="H18" s="1"/>
      <c r="I18" s="1"/>
      <c r="J18" s="1"/>
      <c r="K18" s="1"/>
      <c r="L18" s="1"/>
      <c r="M18" s="1"/>
      <c r="N18" s="1"/>
      <c r="O18" s="1"/>
      <c r="P18" s="8"/>
      <c r="Q18" s="8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8"/>
      <c r="Q19" s="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8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8"/>
      <c r="Q497" s="8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8"/>
      <c r="Q498" s="8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8"/>
      <c r="Q499" s="8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I14" xr:uid="{9C4CAAE9-DBC3-4E97-BB92-6CA0FBDC2BC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2025-08-01T10:34:44Z</dcterms:created>
  <dcterms:modified xsi:type="dcterms:W3CDTF">2025-08-01T10:42:52Z</dcterms:modified>
</cp:coreProperties>
</file>