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D860778-B176-44C4-8BFD-9239C51D57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N360" i="1"/>
  <c r="BM360" i="1"/>
  <c r="Z360" i="1"/>
  <c r="Z362" i="1" s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406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Z296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Y507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8" i="1" s="1"/>
  <c r="Z43" i="1"/>
  <c r="BN43" i="1"/>
  <c r="Y44" i="1"/>
  <c r="Y510" i="1" s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6" i="1"/>
  <c r="Y231" i="1"/>
  <c r="BP224" i="1"/>
  <c r="BN224" i="1"/>
  <c r="Z224" i="1"/>
  <c r="Z231" i="1" s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Z256" i="1" s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Z306" i="1" s="1"/>
  <c r="Y315" i="1"/>
  <c r="BP312" i="1"/>
  <c r="BN312" i="1"/>
  <c r="Z312" i="1"/>
  <c r="Z314" i="1" s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Z382" i="1"/>
  <c r="O516" i="1"/>
  <c r="Y277" i="1"/>
  <c r="Y286" i="1"/>
  <c r="R516" i="1"/>
  <c r="Y297" i="1"/>
  <c r="Y363" i="1"/>
  <c r="BP360" i="1"/>
  <c r="U516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Z447" i="1" s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Y509" i="1" l="1"/>
  <c r="Y506" i="1"/>
  <c r="Z401" i="1"/>
  <c r="Z484" i="1"/>
  <c r="Z463" i="1"/>
  <c r="Z352" i="1"/>
  <c r="Z327" i="1"/>
  <c r="Z469" i="1"/>
  <c r="Z453" i="1"/>
  <c r="Z418" i="1"/>
  <c r="Z58" i="1"/>
  <c r="Z511" i="1" s="1"/>
  <c r="X509" i="1"/>
  <c r="Z340" i="1"/>
  <c r="Z92" i="1"/>
</calcChain>
</file>

<file path=xl/sharedStrings.xml><?xml version="1.0" encoding="utf-8"?>
<sst xmlns="http://schemas.openxmlformats.org/spreadsheetml/2006/main" count="2246" uniqueCount="811">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</sst>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45879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Воскресенье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20</v>
      </c>
      <c r="Y41" s="56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1.8518518518518516</v>
      </c>
      <c r="Y44" s="561">
        <f>IFERROR(Y41/H41,"0")+IFERROR(Y42/H42,"0")+IFERROR(Y43/H43,"0")</f>
        <v>2</v>
      </c>
      <c r="Z44" s="561">
        <f>IFERROR(IF(Z41="",0,Z41),"0")+IFERROR(IF(Z42="",0,Z42),"0")+IFERROR(IF(Z43="",0,Z43),"0")</f>
        <v>3.7960000000000001E-2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20</v>
      </c>
      <c r="Y45" s="561">
        <f>IFERROR(SUM(Y41:Y43),"0")</f>
        <v>21.6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9.2592592592592595</v>
      </c>
      <c r="Y58" s="561">
        <f>IFERROR(Y52/H52,"0")+IFERROR(Y53/H53,"0")+IFERROR(Y54/H54,"0")+IFERROR(Y55/H55,"0")+IFERROR(Y56/H56,"0")+IFERROR(Y57/H57,"0")</f>
        <v>10</v>
      </c>
      <c r="Z58" s="561">
        <f>IFERROR(IF(Z52="",0,Z52),"0")+IFERROR(IF(Z53="",0,Z53),"0")+IFERROR(IF(Z54="",0,Z54),"0")+IFERROR(IF(Z55="",0,Z55),"0")+IFERROR(IF(Z56="",0,Z56),"0")+IFERROR(IF(Z57="",0,Z57),"0")</f>
        <v>0.1898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100</v>
      </c>
      <c r="Y59" s="561">
        <f>IFERROR(SUM(Y52:Y57),"0")</f>
        <v>108</v>
      </c>
      <c r="Z59" s="37"/>
      <c r="AA59" s="562"/>
      <c r="AB59" s="562"/>
      <c r="AC59" s="562"/>
    </row>
    <row r="60" spans="1:68" ht="14.25" customHeight="1" x14ac:dyDescent="0.25">
      <c r="A60" s="571" t="s">
        <v>137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30</v>
      </c>
      <c r="Y61" s="56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2.7777777777777777</v>
      </c>
      <c r="Y65" s="561">
        <f>IFERROR(Y61/H61,"0")+IFERROR(Y62/H62,"0")+IFERROR(Y63/H63,"0")+IFERROR(Y64/H64,"0")</f>
        <v>3.0000000000000004</v>
      </c>
      <c r="Z65" s="561">
        <f>IFERROR(IF(Z61="",0,Z61),"0")+IFERROR(IF(Z62="",0,Z62),"0")+IFERROR(IF(Z63="",0,Z63),"0")+IFERROR(IF(Z64="",0,Z64),"0")</f>
        <v>5.6940000000000004E-2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30</v>
      </c>
      <c r="Y66" s="561">
        <f>IFERROR(SUM(Y61:Y64),"0")</f>
        <v>32.400000000000006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70</v>
      </c>
      <c r="Y89" s="560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72.819444444444429</v>
      </c>
      <c r="BN89" s="64">
        <f>IFERROR(Y89*I89/H89,"0")</f>
        <v>78.64500000000001</v>
      </c>
      <c r="BO89" s="64">
        <f>IFERROR(1/J89*(X89/H89),"0")</f>
        <v>0.10127314814814814</v>
      </c>
      <c r="BP89" s="64">
        <f>IFERROR(1/J89*(Y89/H89),"0")</f>
        <v>0.109375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6.481481481481481</v>
      </c>
      <c r="Y92" s="561">
        <f>IFERROR(Y89/H89,"0")+IFERROR(Y90/H90,"0")+IFERROR(Y91/H91,"0")</f>
        <v>7</v>
      </c>
      <c r="Z92" s="561">
        <f>IFERROR(IF(Z89="",0,Z89),"0")+IFERROR(IF(Z90="",0,Z90),"0")+IFERROR(IF(Z91="",0,Z91),"0")</f>
        <v>0.13286000000000001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70</v>
      </c>
      <c r="Y93" s="561">
        <f>IFERROR(SUM(Y89:Y91),"0")</f>
        <v>75.600000000000009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137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120</v>
      </c>
      <c r="Y117" s="560">
        <f>IFERROR(IF(X117="",0,CEILING((X117/$H117),1)*$H117),"")</f>
        <v>121.5</v>
      </c>
      <c r="Z117" s="36">
        <f>IFERROR(IF(Y117=0,"",ROUNDUP(Y117/H117,0)*0.01898),"")</f>
        <v>0.28470000000000001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127.6</v>
      </c>
      <c r="BN117" s="64">
        <f>IFERROR(Y117*I117/H117,"0")</f>
        <v>129.19499999999999</v>
      </c>
      <c r="BO117" s="64">
        <f>IFERROR(1/J117*(X117/H117),"0")</f>
        <v>0.23148148148148148</v>
      </c>
      <c r="BP117" s="64">
        <f>IFERROR(1/J117*(Y117/H117),"0")</f>
        <v>0.234375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14.814814814814815</v>
      </c>
      <c r="Y121" s="561">
        <f>IFERROR(Y117/H117,"0")+IFERROR(Y118/H118,"0")+IFERROR(Y119/H119,"0")+IFERROR(Y120/H120,"0")</f>
        <v>15</v>
      </c>
      <c r="Z121" s="561">
        <f>IFERROR(IF(Z117="",0,Z117),"0")+IFERROR(IF(Z118="",0,Z118),"0")+IFERROR(IF(Z119="",0,Z119),"0")+IFERROR(IF(Z120="",0,Z120),"0")</f>
        <v>0.28470000000000001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120</v>
      </c>
      <c r="Y122" s="561">
        <f>IFERROR(SUM(Y117:Y120),"0")</f>
        <v>121.5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137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20</v>
      </c>
      <c r="Y164" s="56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4.7619047619047619</v>
      </c>
      <c r="Y171" s="561">
        <f>IFERROR(Y162/H162,"0")+IFERROR(Y163/H163,"0")+IFERROR(Y164/H164,"0")+IFERROR(Y165/H165,"0")+IFERROR(Y166/H166,"0")+IFERROR(Y167/H167,"0")+IFERROR(Y168/H168,"0")+IFERROR(Y169/H169,"0")+IFERROR(Y170/H170,"0")</f>
        <v>5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4.5100000000000001E-2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20</v>
      </c>
      <c r="Y172" s="561">
        <f>IFERROR(SUM(Y162:Y170),"0")</f>
        <v>21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137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137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20</v>
      </c>
      <c r="Y299" s="560">
        <f t="shared" ref="Y299:Y305" si="42">IFERROR(IF(X299="",0,CEILING((X299/$H299),1)*$H299),"")</f>
        <v>21</v>
      </c>
      <c r="Z299" s="36">
        <f>IFERROR(IF(Y299=0,"",ROUNDUP(Y299/H299,0)*0.00902),"")</f>
        <v>4.5100000000000001E-2</v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21.285714285714281</v>
      </c>
      <c r="BN299" s="64">
        <f t="shared" ref="BN299:BN305" si="44">IFERROR(Y299*I299/H299,"0")</f>
        <v>22.349999999999998</v>
      </c>
      <c r="BO299" s="64">
        <f t="shared" ref="BO299:BO305" si="45">IFERROR(1/J299*(X299/H299),"0")</f>
        <v>3.6075036075036072E-2</v>
      </c>
      <c r="BP299" s="64">
        <f t="shared" ref="BP299:BP305" si="46">IFERROR(1/J299*(Y299/H299),"0")</f>
        <v>3.787878787878788E-2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4.7619047619047619</v>
      </c>
      <c r="Y306" s="561">
        <f>IFERROR(Y299/H299,"0")+IFERROR(Y300/H300,"0")+IFERROR(Y301/H301,"0")+IFERROR(Y302/H302,"0")+IFERROR(Y303/H303,"0")+IFERROR(Y304/H304,"0")+IFERROR(Y305/H305,"0")</f>
        <v>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20</v>
      </c>
      <c r="Y307" s="561">
        <f>IFERROR(SUM(Y299:Y305),"0")</f>
        <v>21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80</v>
      </c>
      <c r="Y318" s="560">
        <f>IFERROR(IF(X318="",0,CEILING((X318/$H318),1)*$H318),"")</f>
        <v>85.8</v>
      </c>
      <c r="Z318" s="36">
        <f>IFERROR(IF(Y318=0,"",ROUNDUP(Y318/H318,0)*0.01898),"")</f>
        <v>0.20877999999999999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85.32307692307694</v>
      </c>
      <c r="BN318" s="64">
        <f>IFERROR(Y318*I318/H318,"0")</f>
        <v>91.509000000000015</v>
      </c>
      <c r="BO318" s="64">
        <f>IFERROR(1/J318*(X318/H318),"0")</f>
        <v>0.16025641025641027</v>
      </c>
      <c r="BP318" s="64">
        <f>IFERROR(1/J318*(Y318/H318),"0")</f>
        <v>0.171875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10.256410256410257</v>
      </c>
      <c r="Y320" s="561">
        <f>IFERROR(Y317/H317,"0")+IFERROR(Y318/H318,"0")+IFERROR(Y319/H319,"0")</f>
        <v>11</v>
      </c>
      <c r="Z320" s="561">
        <f>IFERROR(IF(Z317="",0,Z317),"0")+IFERROR(IF(Z318="",0,Z318),"0")+IFERROR(IF(Z319="",0,Z319),"0")</f>
        <v>0.20877999999999999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80</v>
      </c>
      <c r="Y321" s="561">
        <f>IFERROR(SUM(Y317:Y319),"0")</f>
        <v>85.8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/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/>
      <c r="AK345" s="68">
        <v>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 t="s">
        <v>113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/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400</v>
      </c>
      <c r="Y348" s="560">
        <f t="shared" si="47"/>
        <v>405</v>
      </c>
      <c r="Z348" s="36">
        <f>IFERROR(IF(Y348=0,"",ROUNDUP(Y348/H348,0)*0.02175),"")</f>
        <v>0.58724999999999994</v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412.8</v>
      </c>
      <c r="BN348" s="64">
        <f t="shared" si="49"/>
        <v>417.96000000000004</v>
      </c>
      <c r="BO348" s="64">
        <f t="shared" si="50"/>
        <v>0.55555555555555558</v>
      </c>
      <c r="BP348" s="64">
        <f t="shared" si="51"/>
        <v>0.5625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26.666666666666668</v>
      </c>
      <c r="Y352" s="561">
        <f>IFERROR(Y345/H345,"0")+IFERROR(Y346/H346,"0")+IFERROR(Y347/H347,"0")+IFERROR(Y348/H348,"0")+IFERROR(Y349/H349,"0")+IFERROR(Y350/H350,"0")+IFERROR(Y351/H351,"0")</f>
        <v>27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0.58724999999999994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400</v>
      </c>
      <c r="Y353" s="561">
        <f>IFERROR(SUM(Y345:Y351),"0")</f>
        <v>405</v>
      </c>
      <c r="Z353" s="37"/>
      <c r="AA353" s="562"/>
      <c r="AB353" s="562"/>
      <c r="AC353" s="562"/>
    </row>
    <row r="354" spans="1:68" ht="14.25" customHeight="1" x14ac:dyDescent="0.25">
      <c r="A354" s="571" t="s">
        <v>137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112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572</v>
      </c>
      <c r="AG355" s="64"/>
      <c r="AJ355" s="68" t="s">
        <v>113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40</v>
      </c>
      <c r="Y380" s="560">
        <f>IFERROR(IF(X380="",0,CEILING((X380/$H380),1)*$H380),"")</f>
        <v>45</v>
      </c>
      <c r="Z380" s="36">
        <f>IFERROR(IF(Y380=0,"",ROUNDUP(Y380/H380,0)*0.01898),"")</f>
        <v>9.4899999999999998E-2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42.306666666666665</v>
      </c>
      <c r="BN380" s="64">
        <f>IFERROR(Y380*I380/H380,"0")</f>
        <v>47.594999999999999</v>
      </c>
      <c r="BO380" s="64">
        <f>IFERROR(1/J380*(X380/H380),"0")</f>
        <v>6.9444444444444448E-2</v>
      </c>
      <c r="BP380" s="64">
        <f>IFERROR(1/J380*(Y380/H380),"0")</f>
        <v>7.8125E-2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4.4444444444444446</v>
      </c>
      <c r="Y382" s="561">
        <f>IFERROR(Y380/H380,"0")+IFERROR(Y381/H381,"0")</f>
        <v>5</v>
      </c>
      <c r="Z382" s="561">
        <f>IFERROR(IF(Z380="",0,Z380),"0")+IFERROR(IF(Z381="",0,Z381),"0")</f>
        <v>9.4899999999999998E-2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40</v>
      </c>
      <c r="Y383" s="561">
        <f>IFERROR(SUM(Y380:Y381),"0")</f>
        <v>45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20</v>
      </c>
      <c r="Y391" s="560">
        <f t="shared" ref="Y391:Y400" si="52">IFERROR(IF(X391="",0,CEILING((X391/$H391),1)*$H391),"")</f>
        <v>21.6</v>
      </c>
      <c r="Z391" s="36">
        <f>IFERROR(IF(Y391=0,"",ROUNDUP(Y391/H391,0)*0.00902),"")</f>
        <v>3.6080000000000001E-2</v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20.777777777777779</v>
      </c>
      <c r="BN391" s="64">
        <f t="shared" ref="BN391:BN400" si="54">IFERROR(Y391*I391/H391,"0")</f>
        <v>22.44</v>
      </c>
      <c r="BO391" s="64">
        <f t="shared" ref="BO391:BO400" si="55">IFERROR(1/J391*(X391/H391),"0")</f>
        <v>2.8058361391694722E-2</v>
      </c>
      <c r="BP391" s="64">
        <f t="shared" ref="BP391:BP400" si="56">IFERROR(1/J391*(Y391/H391),"0")</f>
        <v>3.0303030303030304E-2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3.7037037037037033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4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3.6080000000000001E-2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20</v>
      </c>
      <c r="Y402" s="561">
        <f>IFERROR(SUM(Y391:Y400),"0")</f>
        <v>21.6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137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40</v>
      </c>
      <c r="Y433" s="560">
        <f t="shared" ref="Y433:Y446" si="58">IFERROR(IF(X433="",0,CEILING((X433/$H433),1)*$H433),"")</f>
        <v>42.24</v>
      </c>
      <c r="Z433" s="36">
        <f t="shared" ref="Z433:Z439" si="59">IFERROR(IF(Y433=0,"",ROUNDUP(Y433/H433,0)*0.01196),"")</f>
        <v>9.5680000000000001E-2</v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42.727272727272727</v>
      </c>
      <c r="BN433" s="64">
        <f t="shared" ref="BN433:BN446" si="61">IFERROR(Y433*I433/H433,"0")</f>
        <v>45.12</v>
      </c>
      <c r="BO433" s="64">
        <f t="shared" ref="BO433:BO446" si="62">IFERROR(1/J433*(X433/H433),"0")</f>
        <v>7.2843822843822847E-2</v>
      </c>
      <c r="BP433" s="64">
        <f t="shared" ref="BP433:BP446" si="63">IFERROR(1/J433*(Y433/H433),"0")</f>
        <v>7.6923076923076927E-2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15</v>
      </c>
      <c r="Y434" s="560">
        <f t="shared" si="58"/>
        <v>15.84</v>
      </c>
      <c r="Z434" s="36">
        <f t="shared" si="59"/>
        <v>3.5880000000000002E-2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16.02272727272727</v>
      </c>
      <c r="BN434" s="64">
        <f t="shared" si="61"/>
        <v>16.919999999999998</v>
      </c>
      <c r="BO434" s="64">
        <f t="shared" si="62"/>
        <v>2.7316433566433568E-2</v>
      </c>
      <c r="BP434" s="64">
        <f t="shared" si="63"/>
        <v>2.8846153846153848E-2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140</v>
      </c>
      <c r="Y435" s="560">
        <f t="shared" si="58"/>
        <v>142.56</v>
      </c>
      <c r="Z435" s="36">
        <f t="shared" si="59"/>
        <v>0.32291999999999998</v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149.54545454545453</v>
      </c>
      <c r="BN435" s="64">
        <f t="shared" si="61"/>
        <v>152.27999999999997</v>
      </c>
      <c r="BO435" s="64">
        <f t="shared" si="62"/>
        <v>0.25495337995337997</v>
      </c>
      <c r="BP435" s="64">
        <f t="shared" si="63"/>
        <v>0.25961538461538464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80</v>
      </c>
      <c r="Y438" s="560">
        <f t="shared" si="58"/>
        <v>84.48</v>
      </c>
      <c r="Z438" s="36">
        <f t="shared" si="59"/>
        <v>0.19136</v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85.454545454545453</v>
      </c>
      <c r="BN438" s="64">
        <f t="shared" si="61"/>
        <v>90.24</v>
      </c>
      <c r="BO438" s="64">
        <f t="shared" si="62"/>
        <v>0.14568764568764569</v>
      </c>
      <c r="BP438" s="64">
        <f t="shared" si="63"/>
        <v>0.15384615384615385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52.083333333333329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54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0.64583999999999997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275</v>
      </c>
      <c r="Y448" s="561">
        <f>IFERROR(SUM(Y433:Y446),"0")</f>
        <v>285.12</v>
      </c>
      <c r="Z448" s="37"/>
      <c r="AA448" s="562"/>
      <c r="AB448" s="562"/>
      <c r="AC448" s="562"/>
    </row>
    <row r="449" spans="1:68" ht="14.25" customHeight="1" x14ac:dyDescent="0.25">
      <c r="A449" s="571" t="s">
        <v>137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140</v>
      </c>
      <c r="Y450" s="560">
        <f>IFERROR(IF(X450="",0,CEILING((X450/$H450),1)*$H450),"")</f>
        <v>142.56</v>
      </c>
      <c r="Z450" s="36">
        <f>IFERROR(IF(Y450=0,"",ROUNDUP(Y450/H450,0)*0.01196),"")</f>
        <v>0.32291999999999998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149.54545454545453</v>
      </c>
      <c r="BN450" s="64">
        <f>IFERROR(Y450*I450/H450,"0")</f>
        <v>152.27999999999997</v>
      </c>
      <c r="BO450" s="64">
        <f>IFERROR(1/J450*(X450/H450),"0")</f>
        <v>0.25495337995337997</v>
      </c>
      <c r="BP450" s="64">
        <f>IFERROR(1/J450*(Y450/H450),"0")</f>
        <v>0.25961538461538464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26.515151515151516</v>
      </c>
      <c r="Y453" s="561">
        <f>IFERROR(Y450/H450,"0")+IFERROR(Y451/H451,"0")+IFERROR(Y452/H452,"0")</f>
        <v>27</v>
      </c>
      <c r="Z453" s="561">
        <f>IFERROR(IF(Z450="",0,Z450),"0")+IFERROR(IF(Z451="",0,Z451),"0")+IFERROR(IF(Z452="",0,Z452),"0")</f>
        <v>0.32291999999999998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140</v>
      </c>
      <c r="Y454" s="561">
        <f>IFERROR(SUM(Y450:Y452),"0")</f>
        <v>142.56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20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21.363636363636363</v>
      </c>
      <c r="BN457" s="64">
        <f t="shared" si="66"/>
        <v>22.56</v>
      </c>
      <c r="BO457" s="64">
        <f t="shared" si="67"/>
        <v>3.6421911421911424E-2</v>
      </c>
      <c r="BP457" s="64">
        <f t="shared" si="68"/>
        <v>3.8461538461538464E-2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13.257575757575756</v>
      </c>
      <c r="Y463" s="561">
        <f>IFERROR(Y456/H456,"0")+IFERROR(Y457/H457,"0")+IFERROR(Y458/H458,"0")+IFERROR(Y459/H459,"0")+IFERROR(Y460/H460,"0")+IFERROR(Y461/H461,"0")+IFERROR(Y462/H462,"0")</f>
        <v>14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0.16744000000000001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70</v>
      </c>
      <c r="Y464" s="561">
        <f>IFERROR(SUM(Y456:Y462),"0")</f>
        <v>73.92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40</v>
      </c>
      <c r="Y476" s="560">
        <f>IFERROR(IF(X476="",0,CEILING((X476/$H476),1)*$H476),"")</f>
        <v>48</v>
      </c>
      <c r="Z476" s="36">
        <f>IFERROR(IF(Y476=0,"",ROUNDUP(Y476/H476,0)*0.01898),"")</f>
        <v>7.5920000000000001E-2</v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41.45</v>
      </c>
      <c r="BN476" s="64">
        <f>IFERROR(Y476*I476/H476,"0")</f>
        <v>49.74</v>
      </c>
      <c r="BO476" s="64">
        <f>IFERROR(1/J476*(X476/H476),"0")</f>
        <v>5.2083333333333336E-2</v>
      </c>
      <c r="BP476" s="64">
        <f>IFERROR(1/J476*(Y476/H476),"0")</f>
        <v>6.25E-2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3.3333333333333335</v>
      </c>
      <c r="Y478" s="561">
        <f>IFERROR(Y474/H474,"0")+IFERROR(Y475/H475,"0")+IFERROR(Y476/H476,"0")+IFERROR(Y477/H477,"0")</f>
        <v>4</v>
      </c>
      <c r="Z478" s="561">
        <f>IFERROR(IF(Z474="",0,Z474),"0")+IFERROR(IF(Z475="",0,Z475),"0")+IFERROR(IF(Z476="",0,Z476),"0")+IFERROR(IF(Z477="",0,Z477),"0")</f>
        <v>7.5920000000000001E-2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40</v>
      </c>
      <c r="Y479" s="561">
        <f>IFERROR(SUM(Y474:Y477),"0")</f>
        <v>48</v>
      </c>
      <c r="Z479" s="37"/>
      <c r="AA479" s="562"/>
      <c r="AB479" s="562"/>
      <c r="AC479" s="562"/>
    </row>
    <row r="480" spans="1:68" ht="14.25" customHeight="1" x14ac:dyDescent="0.25">
      <c r="A480" s="571" t="s">
        <v>137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100</v>
      </c>
      <c r="Y492" s="560">
        <f>IFERROR(IF(X492="",0,CEILING((X492/$H492),1)*$H492),"")</f>
        <v>108</v>
      </c>
      <c r="Z492" s="36">
        <f>IFERROR(IF(Y492=0,"",ROUNDUP(Y492/H492,0)*0.01898),"")</f>
        <v>0.22776000000000002</v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105.76666666666667</v>
      </c>
      <c r="BN492" s="64">
        <f>IFERROR(Y492*I492/H492,"0")</f>
        <v>114.22799999999999</v>
      </c>
      <c r="BO492" s="64">
        <f>IFERROR(1/J492*(X492/H492),"0")</f>
        <v>0.1736111111111111</v>
      </c>
      <c r="BP492" s="64">
        <f>IFERROR(1/J492*(Y492/H492),"0")</f>
        <v>0.1875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11.111111111111111</v>
      </c>
      <c r="Y494" s="561">
        <f>IFERROR(Y492/H492,"0")+IFERROR(Y493/H493,"0")</f>
        <v>12</v>
      </c>
      <c r="Z494" s="561">
        <f>IFERROR(IF(Z492="",0,Z492),"0")+IFERROR(IF(Z493="",0,Z493),"0")</f>
        <v>0.22776000000000002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100</v>
      </c>
      <c r="Y495" s="561">
        <f>IFERROR(SUM(Y492:Y493),"0")</f>
        <v>108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137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1545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1616.1000000000001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1625.2391952491953</v>
      </c>
      <c r="Y507" s="561">
        <f>IFERROR(SUM(BN22:BN503),"0")</f>
        <v>1700.0370000000003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3</v>
      </c>
      <c r="Y508" s="38">
        <f>ROUNDUP(SUM(BP22:BP503),0)</f>
        <v>3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1700.2391952491953</v>
      </c>
      <c r="Y509" s="561">
        <f>GrossWeightTotalR+PalletQtyTotalR*25</f>
        <v>1775.0370000000003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196.08072483072482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205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3.1593499999999999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21.6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140.4</v>
      </c>
      <c r="E516" s="46">
        <f>IFERROR(Y89*1,"0")+IFERROR(Y90*1,"0")+IFERROR(Y91*1,"0")+IFERROR(Y95*1,"0")+IFERROR(Y96*1,"0")+IFERROR(Y97*1,"0")+IFERROR(Y98*1,"0")+IFERROR(Y99*1,"0")</f>
        <v>75.600000000000009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121.5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106.8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405</v>
      </c>
      <c r="U516" s="46">
        <f>IFERROR(Y370*1,"0")+IFERROR(Y371*1,"0")+IFERROR(Y372*1,"0")+IFERROR(Y376*1,"0")+IFERROR(Y380*1,"0")+IFERROR(Y381*1,"0")+IFERROR(Y385*1,"0")</f>
        <v>45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21.6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501.6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156</v>
      </c>
      <c r="AB516" s="46">
        <f>IFERROR(Y503*1,"0")</f>
        <v>0</v>
      </c>
      <c r="AC516" s="52"/>
      <c r="AF516" s="557"/>
    </row>
  </sheetData>
  <sheetProtection algorithmName="SHA-512" hashValue="nU6tG+mL9jO4wGR8IrP5LABNagk+ngk12Mz5fajroFlkhacxvqccwWCu9fLDg2LHvmY260IdZzBWg0kTYU5CnA==" saltValue="77JPU8CSrixsiM6vprrh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0 X346 X355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tovuUwOCk8exyYU2TndpCQYAyoL9ZFd04JcdH/RSfvqaj20Vz6nD/XjzI+itiTo/nXNp6VrzlC3C35VyRr8YoQ==" saltValue="WBVfRP3OXy7VY0LCq02l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